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815"/>
  <workbookPr/>
  <mc:AlternateContent xmlns:mc="http://schemas.openxmlformats.org/markup-compatibility/2006">
    <mc:Choice Requires="x15">
      <x15ac:absPath xmlns:x15ac="http://schemas.microsoft.com/office/spreadsheetml/2010/11/ac" url="/Users/kevinaslanian/Desktop/"/>
    </mc:Choice>
  </mc:AlternateContent>
  <bookViews>
    <workbookView xWindow="3740" yWindow="2440" windowWidth="24660" windowHeight="17880" tabRatio="500" firstSheet="2" activeTab="3"/>
  </bookViews>
  <sheets>
    <sheet name="Summary" sheetId="1" r:id="rId1"/>
    <sheet name="CalWORKs WtW Employment Serv $ " sheetId="2" r:id="rId2"/>
    <sheet name=" CalWORKs WtW Child Care $" sheetId="3" r:id="rId3"/>
    <sheet name="CalWORKs WtW Mental Health $" sheetId="4" r:id="rId4"/>
    <sheet name="CalWORKs WtW Substance Abuse $" sheetId="5" r:id="rId5"/>
    <sheet name="CalWORKs Eligibility $" sheetId="6" r:id="rId6"/>
    <sheet name="CalFresh Admin $" sheetId="7" r:id="rId7"/>
  </sheets>
  <externalReferences>
    <externalReference r:id="rId8"/>
  </externalReferences>
  <calcPr calcId="150001" iterate="1" iterateCount="1" iterateDelta="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66" i="7" l="1"/>
  <c r="C66" i="7"/>
  <c r="F6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6"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B3" i="7"/>
  <c r="B65" i="5"/>
  <c r="C65" i="5"/>
  <c r="F6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5"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C7" i="4"/>
  <c r="D7" i="4"/>
  <c r="C8" i="4"/>
  <c r="D8" i="4"/>
  <c r="C9" i="4"/>
  <c r="D9" i="4"/>
  <c r="C10" i="4"/>
  <c r="D10" i="4"/>
  <c r="C11" i="4"/>
  <c r="D11" i="4"/>
  <c r="C12" i="4"/>
  <c r="D12" i="4"/>
  <c r="C13" i="4"/>
  <c r="D13" i="4"/>
  <c r="C14" i="4"/>
  <c r="D14" i="4"/>
  <c r="C15" i="4"/>
  <c r="D15" i="4"/>
  <c r="C16" i="4"/>
  <c r="D16" i="4"/>
  <c r="C17" i="4"/>
  <c r="D17" i="4"/>
  <c r="C18" i="4"/>
  <c r="D18" i="4"/>
  <c r="C19" i="4"/>
  <c r="D19" i="4"/>
  <c r="C20" i="4"/>
  <c r="D20" i="4"/>
  <c r="C21" i="4"/>
  <c r="D21" i="4"/>
  <c r="C22" i="4"/>
  <c r="D22" i="4"/>
  <c r="C23" i="4"/>
  <c r="D23" i="4"/>
  <c r="C24" i="4"/>
  <c r="D24" i="4"/>
  <c r="C25" i="4"/>
  <c r="D25" i="4"/>
  <c r="C26" i="4"/>
  <c r="D26" i="4"/>
  <c r="C27" i="4"/>
  <c r="D27" i="4"/>
  <c r="C28" i="4"/>
  <c r="D28" i="4"/>
  <c r="C29" i="4"/>
  <c r="D29" i="4"/>
  <c r="C30" i="4"/>
  <c r="D30" i="4"/>
  <c r="C31" i="4"/>
  <c r="D31" i="4"/>
  <c r="C32" i="4"/>
  <c r="D32" i="4"/>
  <c r="C33" i="4"/>
  <c r="D33" i="4"/>
  <c r="C34" i="4"/>
  <c r="D34" i="4"/>
  <c r="C35" i="4"/>
  <c r="D35" i="4"/>
  <c r="C36" i="4"/>
  <c r="D36" i="4"/>
  <c r="C37" i="4"/>
  <c r="D37" i="4"/>
  <c r="C38" i="4"/>
  <c r="D38" i="4"/>
  <c r="C39" i="4"/>
  <c r="D39" i="4"/>
  <c r="C40" i="4"/>
  <c r="D40" i="4"/>
  <c r="C41" i="4"/>
  <c r="D41" i="4"/>
  <c r="C42" i="4"/>
  <c r="D42" i="4"/>
  <c r="C43" i="4"/>
  <c r="D43" i="4"/>
  <c r="C44" i="4"/>
  <c r="D44" i="4"/>
  <c r="C45" i="4"/>
  <c r="D45" i="4"/>
  <c r="C46" i="4"/>
  <c r="D46" i="4"/>
  <c r="C47" i="4"/>
  <c r="D47" i="4"/>
  <c r="C48" i="4"/>
  <c r="D48" i="4"/>
  <c r="C49" i="4"/>
  <c r="D49" i="4"/>
  <c r="C50" i="4"/>
  <c r="D50" i="4"/>
  <c r="C51" i="4"/>
  <c r="D51" i="4"/>
  <c r="C52" i="4"/>
  <c r="D52" i="4"/>
  <c r="C53" i="4"/>
  <c r="D53" i="4"/>
  <c r="C54" i="4"/>
  <c r="D54" i="4"/>
  <c r="C55" i="4"/>
  <c r="D55" i="4"/>
  <c r="C56" i="4"/>
  <c r="D56" i="4"/>
  <c r="C57" i="4"/>
  <c r="D57" i="4"/>
  <c r="C58" i="4"/>
  <c r="D58" i="4"/>
  <c r="C59" i="4"/>
  <c r="D59" i="4"/>
  <c r="C60" i="4"/>
  <c r="D60" i="4"/>
  <c r="C61" i="4"/>
  <c r="D61" i="4"/>
  <c r="C62" i="4"/>
  <c r="D62" i="4"/>
  <c r="C63" i="4"/>
  <c r="D63" i="4"/>
  <c r="C64" i="4"/>
  <c r="D64" i="4"/>
  <c r="D66" i="4"/>
  <c r="C66" i="4"/>
  <c r="B66" i="4"/>
  <c r="C6" i="4"/>
  <c r="B65" i="2"/>
  <c r="C65" i="2"/>
  <c r="G6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5"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I63" i="1"/>
  <c r="H63" i="1"/>
  <c r="I61" i="1"/>
  <c r="H61" i="1"/>
  <c r="I59" i="1"/>
  <c r="H59" i="1"/>
  <c r="I57" i="1"/>
  <c r="H57" i="1"/>
  <c r="I51" i="1"/>
  <c r="H51" i="1"/>
  <c r="I49" i="1"/>
  <c r="H49" i="1"/>
  <c r="I47" i="1"/>
  <c r="H47" i="1"/>
  <c r="I45" i="1"/>
  <c r="H45" i="1"/>
  <c r="I43" i="1"/>
  <c r="H43" i="1"/>
  <c r="I41" i="1"/>
  <c r="H41" i="1"/>
  <c r="I39" i="1"/>
  <c r="H39" i="1"/>
  <c r="I37" i="1"/>
  <c r="H37" i="1"/>
  <c r="I35" i="1"/>
  <c r="H35" i="1"/>
  <c r="I33" i="1"/>
  <c r="H33" i="1"/>
  <c r="I29" i="1"/>
  <c r="H29" i="1"/>
  <c r="I27" i="1"/>
  <c r="H27" i="1"/>
  <c r="I25" i="1"/>
  <c r="H25" i="1"/>
  <c r="F23" i="1"/>
  <c r="G23" i="1"/>
  <c r="I23" i="1"/>
  <c r="H21" i="1"/>
  <c r="H22" i="1"/>
  <c r="H23" i="1"/>
  <c r="I22" i="1"/>
  <c r="I21" i="1"/>
  <c r="F18" i="1"/>
  <c r="G18" i="1"/>
  <c r="I18" i="1"/>
  <c r="H16" i="1"/>
  <c r="H17" i="1"/>
  <c r="H18" i="1"/>
  <c r="I17" i="1"/>
  <c r="I16" i="1"/>
  <c r="F13" i="1"/>
  <c r="G13" i="1"/>
  <c r="I13" i="1"/>
  <c r="H9" i="1"/>
  <c r="H10" i="1"/>
  <c r="H11" i="1"/>
  <c r="H12" i="1"/>
  <c r="H13" i="1"/>
  <c r="I12" i="1"/>
  <c r="I11" i="1"/>
  <c r="I10" i="1"/>
  <c r="I9" i="1"/>
  <c r="G4" i="1"/>
</calcChain>
</file>

<file path=xl/sharedStrings.xml><?xml version="1.0" encoding="utf-8"?>
<sst xmlns="http://schemas.openxmlformats.org/spreadsheetml/2006/main" count="852" uniqueCount="152">
  <si>
    <t xml:space="preserve">         COUNTY ALLOCATIONS VS EXPENDITURES</t>
  </si>
  <si>
    <t>ALLOCATION</t>
  </si>
  <si>
    <t>EXPENDITURES</t>
  </si>
  <si>
    <t>DIFFERENCES</t>
  </si>
  <si>
    <t>%AGE</t>
  </si>
  <si>
    <t>All numbers displayed in thousands</t>
  </si>
  <si>
    <t>FY 2015-16</t>
  </si>
  <si>
    <t>SPENT</t>
  </si>
  <si>
    <t>CFL #</t>
  </si>
  <si>
    <t>09/15 QTR - 6/16 QTR</t>
  </si>
  <si>
    <t>FEDERAL &amp; STATE FUNDS EXPENDITURES</t>
  </si>
  <si>
    <t xml:space="preserve">CalWORKs SINGLE ALLOCATION  </t>
  </si>
  <si>
    <t>Eligibility</t>
  </si>
  <si>
    <t>Child Care</t>
  </si>
  <si>
    <t>Cal Learn</t>
  </si>
  <si>
    <t>Employment Services</t>
  </si>
  <si>
    <t>TOTAL CALWORKS SINGLE ALLOCATION</t>
  </si>
  <si>
    <t>CFL 15/16-19, 52</t>
  </si>
  <si>
    <t xml:space="preserve">CalWORKs MENTAL HEALTH/SUBSTANCE ABUSE (MH/SA) ALLOCATION  </t>
  </si>
  <si>
    <t>Mental Health</t>
  </si>
  <si>
    <t>Substance Abuse</t>
  </si>
  <si>
    <t>TOTAL MH/SA ALLOCATION</t>
  </si>
  <si>
    <t>CFL 15/16-15, 54</t>
  </si>
  <si>
    <t xml:space="preserve">CCL - FAMILY CHILD CARE HOMES  </t>
  </si>
  <si>
    <t>Federal</t>
  </si>
  <si>
    <t>State</t>
  </si>
  <si>
    <t>CFL 15/16-17</t>
  </si>
  <si>
    <t>EXPANDED SUBSIDIZED EMPLOYMENT (ESE) PROG</t>
  </si>
  <si>
    <t>CFL 15/16-25, 53</t>
  </si>
  <si>
    <t>CalWORKs FAMILY STABILIZATION (FS) PROG</t>
  </si>
  <si>
    <t>CFL 15/16-06</t>
  </si>
  <si>
    <t xml:space="preserve">HOMELESS HOUSING SUPPORT PROGRAM </t>
  </si>
  <si>
    <t>Letters Dated: 7/31/2015, 10/2/2015, 2/26/2016</t>
  </si>
  <si>
    <t>GENERAL FUND ONLY EXPENDITURES</t>
  </si>
  <si>
    <t>CALFRESH ADMIN</t>
  </si>
  <si>
    <t>CFL 15/16-26,51</t>
  </si>
  <si>
    <t xml:space="preserve">CCL - FOSTER FAMILY HOMES  </t>
  </si>
  <si>
    <t>KINSHIP GUARDIANSHIP ASSISTANCE PYMT (Kin-GAP) PROG</t>
  </si>
  <si>
    <t>CFL 15/16-13</t>
  </si>
  <si>
    <t>TRAFFICKING &amp; CRIME VICTIM ASSISTANCE PRG (TCVAP)</t>
  </si>
  <si>
    <t>CFL 15/16-14, 57</t>
  </si>
  <si>
    <t>NON MEDICAL OUT OF HOME CARE (NMOHC)</t>
  </si>
  <si>
    <t>CFL 15/16-03</t>
  </si>
  <si>
    <t>WORK INCENTIVE NUTRITIONAL SUPPLMENT (WINS) PROG</t>
  </si>
  <si>
    <t>CFL 15/16-05, 59</t>
  </si>
  <si>
    <t>COMMERCIALLY SEXUALLY EXPLOITED CHILDREN (CSEC)</t>
  </si>
  <si>
    <t>CFL 15/16-22,CFL 15/16-41,  CFL 16/17-04</t>
  </si>
  <si>
    <t>*</t>
  </si>
  <si>
    <t>POST 2011 REALIGNMENT PROG</t>
  </si>
  <si>
    <t>CFL 15/16-32,44,49
CFL 16/17-01</t>
  </si>
  <si>
    <t>**</t>
  </si>
  <si>
    <t>APPROVED RELATIVE CAREGIVER</t>
  </si>
  <si>
    <t>CFL 15/16-24</t>
  </si>
  <si>
    <t>FOSTER PARENT RECRUITMENT, RETENTION AND SUPPORT</t>
  </si>
  <si>
    <t>Individual letters</t>
  </si>
  <si>
    <t>CWDS</t>
  </si>
  <si>
    <t>Probation</t>
  </si>
  <si>
    <t>FEDERAL FUNDS ONLY EXPENDITURES</t>
  </si>
  <si>
    <t>***</t>
  </si>
  <si>
    <t>CALFRESH EMPLOYMENT AND TRAINING PROGRAM (CFET)</t>
  </si>
  <si>
    <t>CFL 15/16-30, Letter (Fresno)</t>
  </si>
  <si>
    <t xml:space="preserve">INDEPENDENT LIVING PROGRAM (ILP)  </t>
  </si>
  <si>
    <t>CFL 15/16-21</t>
  </si>
  <si>
    <t xml:space="preserve">PROMOTING SAFE AND STABLE FAMILIES (PSSF)  </t>
  </si>
  <si>
    <t>CFL 15/16-11</t>
  </si>
  <si>
    <t xml:space="preserve">PSSF CASEWORKER VISITS  </t>
  </si>
  <si>
    <t>CFL 15/16-12</t>
  </si>
  <si>
    <t>ALLOCATION INCLUDES WAIVER COUNTIES</t>
  </si>
  <si>
    <t>ARC - Based on invoice process</t>
  </si>
  <si>
    <t>CFET - Allocation is on a FFY (1st quarter is Dec 2015)</t>
  </si>
  <si>
    <t>Sorted by County</t>
  </si>
  <si>
    <t>COUNTIES</t>
  </si>
  <si>
    <t>CalWRKs Emply Svcs FED &amp;GF</t>
  </si>
  <si>
    <t>Percentage of 2015-2016 General Fund Allocation Not Used</t>
  </si>
  <si>
    <t>ALLOCATIONS</t>
  </si>
  <si>
    <t>ALAMEDA</t>
  </si>
  <si>
    <t>PLUMAS</t>
  </si>
  <si>
    <t>ALPINE</t>
  </si>
  <si>
    <t>MONO</t>
  </si>
  <si>
    <t>AMADOR</t>
  </si>
  <si>
    <t>INYO</t>
  </si>
  <si>
    <t>BUTTE</t>
  </si>
  <si>
    <t>SIERRA</t>
  </si>
  <si>
    <t>CALAVERAS</t>
  </si>
  <si>
    <t>MARIN</t>
  </si>
  <si>
    <t>COLUSA</t>
  </si>
  <si>
    <t>LASSEN</t>
  </si>
  <si>
    <t>CONTRA COSTA</t>
  </si>
  <si>
    <t>SAN DIEGO</t>
  </si>
  <si>
    <t>DEL NORTE</t>
  </si>
  <si>
    <t>TULARE</t>
  </si>
  <si>
    <t>EL DORADO</t>
  </si>
  <si>
    <t>MARIPOSA</t>
  </si>
  <si>
    <t>FRESNO</t>
  </si>
  <si>
    <t>SAN BENITO</t>
  </si>
  <si>
    <t>GLENN</t>
  </si>
  <si>
    <t>HUMBOLDT</t>
  </si>
  <si>
    <t>YUBA</t>
  </si>
  <si>
    <t>IMPERIAL</t>
  </si>
  <si>
    <t>SAN LUIS OBISPO</t>
  </si>
  <si>
    <t>SAN JOAQUIN</t>
  </si>
  <si>
    <t>KERN</t>
  </si>
  <si>
    <t>SANTA BARBARA</t>
  </si>
  <si>
    <t>KINGS</t>
  </si>
  <si>
    <t>SACRAMENTO</t>
  </si>
  <si>
    <t>LAKE</t>
  </si>
  <si>
    <t>MENDOCINO</t>
  </si>
  <si>
    <t>SONOMA</t>
  </si>
  <si>
    <t>LOS ANGELES</t>
  </si>
  <si>
    <t>RIVERSIDE</t>
  </si>
  <si>
    <t>MADERA</t>
  </si>
  <si>
    <t>MERCED</t>
  </si>
  <si>
    <t>SAN FRANCISCO</t>
  </si>
  <si>
    <t>MODOC</t>
  </si>
  <si>
    <t>SISKIYOU</t>
  </si>
  <si>
    <t>ORANGE</t>
  </si>
  <si>
    <t>MONTEREY</t>
  </si>
  <si>
    <t>SAN BERNARDINO</t>
  </si>
  <si>
    <t>NAPA</t>
  </si>
  <si>
    <t>NEVADA</t>
  </si>
  <si>
    <t>SHASTA</t>
  </si>
  <si>
    <t>SOLANO</t>
  </si>
  <si>
    <t>PLACER</t>
  </si>
  <si>
    <t>SUTTER</t>
  </si>
  <si>
    <t>SAN MATEO</t>
  </si>
  <si>
    <t>VENTURA</t>
  </si>
  <si>
    <t>SANTA CLARA</t>
  </si>
  <si>
    <t>SANTA CRUZ</t>
  </si>
  <si>
    <t>TRINITY</t>
  </si>
  <si>
    <t>TUOLUMNE</t>
  </si>
  <si>
    <t>TEHAMA</t>
  </si>
  <si>
    <t>STANISLAUS</t>
  </si>
  <si>
    <t>YOLO</t>
  </si>
  <si>
    <t>TOTAL</t>
  </si>
  <si>
    <t>FED &amp; GF</t>
  </si>
  <si>
    <t>CalWRKs Child Care</t>
  </si>
  <si>
    <t>REVISED</t>
  </si>
  <si>
    <t>2015-2016 General Fund Allocation</t>
  </si>
  <si>
    <t>2015-2016 General Fund Expenditures</t>
  </si>
  <si>
    <t>2015-2016 General Fund Allocation Not Used</t>
  </si>
  <si>
    <t>2015-2016 General Fund Allocation Not Over-Used</t>
  </si>
  <si>
    <t>FED &amp; GF CalWORKs Elgig. Admin ALLOCATION</t>
  </si>
  <si>
    <t>FED &amp; GF CalWORKs Elgig. Admin EXPENDITURES</t>
  </si>
  <si>
    <t>GENERAL FUND</t>
  </si>
  <si>
    <t xml:space="preserve">CALWORKS SINGLE ALLOCATION FOR WTW </t>
  </si>
  <si>
    <t xml:space="preserve">CalWORKs Single Allocation for WtW Child Care </t>
  </si>
  <si>
    <t xml:space="preserve">CalWORKs Single Allocation for WtW Mental Health </t>
  </si>
  <si>
    <t>CalWORKs Single Allocation for WtW Substance Abuse</t>
  </si>
  <si>
    <t>CalWORKs Single Allocation for CalWORKs Eligibility</t>
  </si>
  <si>
    <t>CalWORKs Single Allocation for WtW CalFresh Administration Costs</t>
  </si>
  <si>
    <t>Sorted by Counbty</t>
  </si>
  <si>
    <r>
      <rPr>
        <b/>
        <sz val="24"/>
        <rFont val="Lucida Sans Regular"/>
      </rPr>
      <t xml:space="preserve">        2015-2016 County Single Allocation (CSA) allocations v. expenditures</t>
    </r>
    <r>
      <rPr>
        <sz val="18"/>
        <rFont val="Lucida Sans Regular"/>
      </rPr>
      <t xml:space="preserve">                                                              The following reflects the 2015-2016 County Single Allocation for the various programs and the actual amount of the allocated funds spent by counties during the 2015-2016 fiscal year. The source of this information is the county claiming of the annual allocated funds made to the State Department of Social Services. This presentation is done by the Coalition of California of Welfare Rights Organizations. For questions or information contact Kevin Aslanian at 916-712-0071 or email </t>
    </r>
    <r>
      <rPr>
        <sz val="18"/>
        <color rgb="FF0070C0"/>
        <rFont val="Lucida Sans Regular"/>
      </rPr>
      <t>kevin.aslanian@ccwro.org</t>
    </r>
    <r>
      <rPr>
        <sz val="18"/>
        <rFont val="Lucida Sans Regula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</si>
</sst>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3" x14ac:knownFonts="1">
    <font>
      <sz val="12"/>
      <color theme="1"/>
      <name val="Calibri"/>
      <family val="2"/>
      <scheme val="minor"/>
    </font>
    <font>
      <sz val="12"/>
      <color theme="1"/>
      <name val="Calibri"/>
      <family val="2"/>
      <scheme val="minor"/>
    </font>
    <font>
      <sz val="11"/>
      <name val="Arial"/>
      <family val="2"/>
    </font>
    <font>
      <sz val="10"/>
      <name val="Times New Roman"/>
      <family val="1"/>
    </font>
    <font>
      <b/>
      <sz val="11"/>
      <name val="Arial"/>
      <family val="2"/>
    </font>
    <font>
      <b/>
      <sz val="11"/>
      <color indexed="10"/>
      <name val="Arial"/>
      <family val="2"/>
    </font>
    <font>
      <b/>
      <u val="double"/>
      <sz val="11"/>
      <name val="Arial"/>
      <family val="2"/>
    </font>
    <font>
      <u/>
      <sz val="11"/>
      <name val="Arial"/>
      <family val="2"/>
    </font>
    <font>
      <i/>
      <sz val="11"/>
      <name val="Arial"/>
      <family val="2"/>
    </font>
    <font>
      <b/>
      <sz val="11"/>
      <color rgb="FFFF0000"/>
      <name val="Arial"/>
      <family val="2"/>
    </font>
    <font>
      <b/>
      <sz val="12"/>
      <name val="Times New Roman"/>
      <family val="1"/>
    </font>
    <font>
      <b/>
      <sz val="14"/>
      <name val="Times New Roman"/>
    </font>
    <font>
      <b/>
      <sz val="10"/>
      <name val="Times New Roman"/>
      <family val="1"/>
    </font>
    <font>
      <b/>
      <sz val="8"/>
      <name val="Times New Roman"/>
      <family val="1"/>
    </font>
    <font>
      <b/>
      <i/>
      <sz val="10"/>
      <name val="Times New Roman"/>
      <family val="1"/>
    </font>
    <font>
      <b/>
      <sz val="12"/>
      <color theme="1"/>
      <name val="Times New Roman"/>
    </font>
    <font>
      <sz val="12"/>
      <color theme="1"/>
      <name val="Times New Roman"/>
    </font>
    <font>
      <b/>
      <sz val="10"/>
      <color rgb="FFFF0000"/>
      <name val="Times New Roman"/>
      <family val="1"/>
    </font>
    <font>
      <b/>
      <sz val="18"/>
      <name val="Arial Bold"/>
    </font>
    <font>
      <b/>
      <sz val="18"/>
      <color theme="1"/>
      <name val="Arial Bold"/>
    </font>
    <font>
      <sz val="18"/>
      <name val="Lucida Sans Regular"/>
    </font>
    <font>
      <b/>
      <sz val="24"/>
      <name val="Lucida Sans Regular"/>
    </font>
    <font>
      <sz val="18"/>
      <color rgb="FF0070C0"/>
      <name val="Lucida Sans Regular"/>
    </font>
  </fonts>
  <fills count="9">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26">
    <border>
      <left/>
      <right/>
      <top/>
      <bottom/>
      <diagonal/>
    </border>
    <border>
      <left/>
      <right/>
      <top/>
      <bottom style="medium">
        <color auto="1"/>
      </bottom>
      <diagonal/>
    </border>
    <border>
      <left/>
      <right/>
      <top style="double">
        <color auto="1"/>
      </top>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thin">
        <color auto="1"/>
      </left>
      <right style="thin">
        <color auto="1"/>
      </right>
      <top/>
      <bottom/>
      <diagonal/>
    </border>
    <border>
      <left style="medium">
        <color auto="1"/>
      </left>
      <right style="medium">
        <color auto="1"/>
      </right>
      <top/>
      <bottom/>
      <diagonal/>
    </border>
    <border>
      <left style="thin">
        <color auto="1"/>
      </left>
      <right style="thin">
        <color auto="1"/>
      </right>
      <top/>
      <bottom style="thin">
        <color auto="1"/>
      </bottom>
      <diagonal/>
    </border>
    <border>
      <left style="medium">
        <color auto="1"/>
      </left>
      <right style="medium">
        <color auto="1"/>
      </right>
      <top/>
      <bottom style="medium">
        <color auto="1"/>
      </bottom>
      <diagonal/>
    </border>
    <border>
      <left/>
      <right/>
      <top style="medium">
        <color auto="1"/>
      </top>
      <bottom/>
      <diagonal/>
    </border>
    <border>
      <left style="medium">
        <color auto="1"/>
      </left>
      <right/>
      <top/>
      <bottom/>
      <diagonal/>
    </border>
    <border>
      <left/>
      <right style="medium">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s>
  <cellStyleXfs count="3">
    <xf numFmtId="0" fontId="0" fillId="0" borderId="0"/>
    <xf numFmtId="9" fontId="1" fillId="0" borderId="0" applyFont="0" applyFill="0" applyBorder="0" applyAlignment="0" applyProtection="0"/>
    <xf numFmtId="0" fontId="3" fillId="0" borderId="0"/>
  </cellStyleXfs>
  <cellXfs count="198">
    <xf numFmtId="0" fontId="0" fillId="0" borderId="0" xfId="0"/>
    <xf numFmtId="0" fontId="2" fillId="0" borderId="0" xfId="0" applyFont="1"/>
    <xf numFmtId="0" fontId="4" fillId="0" borderId="0" xfId="2" applyFont="1" applyFill="1" applyAlignment="1" applyProtection="1">
      <alignment horizontal="center"/>
    </xf>
    <xf numFmtId="0" fontId="2" fillId="0" borderId="0" xfId="2" applyFont="1" applyFill="1" applyProtection="1"/>
    <xf numFmtId="0" fontId="2" fillId="0" borderId="0" xfId="2" applyFont="1" applyFill="1" applyAlignment="1" applyProtection="1">
      <alignment horizontal="right"/>
    </xf>
    <xf numFmtId="10" fontId="4" fillId="0" borderId="0" xfId="2" applyNumberFormat="1" applyFont="1" applyFill="1" applyAlignment="1" applyProtection="1">
      <alignment horizontal="center"/>
    </xf>
    <xf numFmtId="0" fontId="2" fillId="0" borderId="0" xfId="2" applyFont="1" applyFill="1" applyAlignment="1" applyProtection="1">
      <alignment horizontal="center"/>
    </xf>
    <xf numFmtId="10" fontId="2" fillId="0" borderId="0" xfId="2" applyNumberFormat="1" applyFont="1" applyFill="1" applyProtection="1"/>
    <xf numFmtId="0" fontId="2" fillId="0" borderId="0" xfId="2" applyFont="1" applyFill="1"/>
    <xf numFmtId="0" fontId="4" fillId="0" borderId="0" xfId="2" applyFont="1" applyFill="1" applyAlignment="1" applyProtection="1">
      <alignment horizontal="left"/>
    </xf>
    <xf numFmtId="0" fontId="5" fillId="0" borderId="1" xfId="2" applyFont="1" applyFill="1" applyBorder="1" applyAlignment="1" applyProtection="1">
      <alignment horizontal="center"/>
    </xf>
    <xf numFmtId="10" fontId="5" fillId="0" borderId="1" xfId="2" applyNumberFormat="1" applyFont="1" applyFill="1" applyBorder="1" applyAlignment="1" applyProtection="1">
      <alignment horizontal="center"/>
    </xf>
    <xf numFmtId="0" fontId="4" fillId="0" borderId="1" xfId="2" applyFont="1" applyFill="1" applyBorder="1" applyAlignment="1" applyProtection="1">
      <alignment horizontal="center"/>
    </xf>
    <xf numFmtId="0" fontId="6" fillId="0" borderId="0" xfId="2" applyFont="1" applyFill="1" applyProtection="1"/>
    <xf numFmtId="0" fontId="2" fillId="0" borderId="2" xfId="0" applyFont="1" applyBorder="1"/>
    <xf numFmtId="0" fontId="6" fillId="0" borderId="2" xfId="2" applyFont="1" applyFill="1" applyBorder="1" applyAlignment="1" applyProtection="1">
      <alignment horizontal="left"/>
    </xf>
    <xf numFmtId="0" fontId="6" fillId="0" borderId="2" xfId="2" applyFont="1" applyFill="1" applyBorder="1" applyProtection="1"/>
    <xf numFmtId="0" fontId="2" fillId="0" borderId="2" xfId="2" applyFont="1" applyFill="1" applyBorder="1" applyProtection="1"/>
    <xf numFmtId="0" fontId="2" fillId="0" borderId="2" xfId="2" applyFont="1" applyFill="1" applyBorder="1" applyAlignment="1" applyProtection="1">
      <alignment horizontal="center"/>
    </xf>
    <xf numFmtId="0" fontId="4" fillId="0" borderId="2" xfId="2" applyFont="1" applyFill="1" applyBorder="1" applyAlignment="1" applyProtection="1">
      <alignment horizontal="center"/>
    </xf>
    <xf numFmtId="10" fontId="4" fillId="0" borderId="2" xfId="2" applyNumberFormat="1" applyFont="1" applyFill="1" applyBorder="1" applyAlignment="1" applyProtection="1">
      <alignment horizontal="center"/>
    </xf>
    <xf numFmtId="0" fontId="2" fillId="0" borderId="2" xfId="2" applyFont="1" applyFill="1" applyBorder="1"/>
    <xf numFmtId="0" fontId="6" fillId="0" borderId="0" xfId="2" applyFont="1" applyFill="1" applyAlignment="1" applyProtection="1">
      <alignment horizontal="center"/>
    </xf>
    <xf numFmtId="0" fontId="4" fillId="0" borderId="0" xfId="2" applyFont="1" applyFill="1" applyProtection="1"/>
    <xf numFmtId="0" fontId="2" fillId="0" borderId="0" xfId="2" applyNumberFormat="1" applyFont="1" applyFill="1" applyAlignment="1" applyProtection="1">
      <alignment horizontal="center"/>
    </xf>
    <xf numFmtId="0" fontId="2" fillId="0" borderId="0" xfId="2" applyFont="1" applyFill="1" applyBorder="1" applyProtection="1"/>
    <xf numFmtId="10" fontId="2" fillId="0" borderId="0" xfId="2" applyNumberFormat="1" applyFont="1" applyFill="1" applyBorder="1" applyProtection="1"/>
    <xf numFmtId="0" fontId="5" fillId="0" borderId="0" xfId="2" applyFont="1" applyFill="1" applyAlignment="1" applyProtection="1">
      <alignment horizontal="center"/>
    </xf>
    <xf numFmtId="6" fontId="2" fillId="0" borderId="0" xfId="2" applyNumberFormat="1" applyFont="1" applyFill="1" applyBorder="1" applyProtection="1"/>
    <xf numFmtId="6" fontId="7" fillId="0" borderId="0" xfId="2" applyNumberFormat="1" applyFont="1" applyFill="1" applyBorder="1" applyProtection="1"/>
    <xf numFmtId="10" fontId="7" fillId="0" borderId="0" xfId="2" applyNumberFormat="1" applyFont="1" applyFill="1" applyBorder="1" applyProtection="1"/>
    <xf numFmtId="0" fontId="4" fillId="0" borderId="0" xfId="2" applyFont="1" applyFill="1" applyAlignment="1" applyProtection="1">
      <alignment horizontal="right"/>
    </xf>
    <xf numFmtId="6" fontId="4" fillId="0" borderId="0" xfId="2" applyNumberFormat="1" applyFont="1" applyFill="1" applyBorder="1" applyProtection="1"/>
    <xf numFmtId="10" fontId="4" fillId="0" borderId="0" xfId="2" applyNumberFormat="1" applyFont="1" applyFill="1" applyBorder="1" applyProtection="1"/>
    <xf numFmtId="14" fontId="2" fillId="0" borderId="0" xfId="2" applyNumberFormat="1" applyFont="1" applyFill="1" applyAlignment="1" applyProtection="1">
      <alignment horizontal="center"/>
    </xf>
    <xf numFmtId="6" fontId="2" fillId="0" borderId="0" xfId="0" applyNumberFormat="1" applyFont="1"/>
    <xf numFmtId="0" fontId="2" fillId="0" borderId="0" xfId="2" applyFont="1" applyFill="1" applyBorder="1" applyAlignment="1" applyProtection="1">
      <alignment horizontal="right"/>
    </xf>
    <xf numFmtId="0" fontId="2" fillId="0" borderId="0" xfId="2" applyFont="1" applyFill="1" applyBorder="1" applyAlignment="1" applyProtection="1">
      <alignment horizontal="center"/>
    </xf>
    <xf numFmtId="6" fontId="2" fillId="0" borderId="0" xfId="2" applyNumberFormat="1" applyFont="1" applyFill="1" applyBorder="1" applyAlignment="1" applyProtection="1">
      <alignment vertical="top"/>
    </xf>
    <xf numFmtId="6" fontId="2" fillId="0" borderId="0" xfId="2" applyNumberFormat="1" applyFont="1" applyFill="1" applyAlignment="1" applyProtection="1">
      <alignment horizontal="center"/>
    </xf>
    <xf numFmtId="6" fontId="7" fillId="0" borderId="0" xfId="2" applyNumberFormat="1" applyFont="1" applyFill="1" applyBorder="1" applyAlignment="1" applyProtection="1">
      <alignment vertical="top"/>
    </xf>
    <xf numFmtId="0" fontId="2" fillId="0" borderId="0" xfId="2" applyFont="1" applyFill="1" applyAlignment="1" applyProtection="1">
      <alignment horizontal="left" vertical="top" wrapText="1"/>
    </xf>
    <xf numFmtId="0" fontId="2" fillId="0" borderId="0" xfId="2" applyFont="1" applyFill="1" applyAlignment="1" applyProtection="1">
      <alignment horizontal="center" vertical="top" wrapText="1"/>
    </xf>
    <xf numFmtId="6" fontId="4" fillId="0" borderId="0" xfId="2" applyNumberFormat="1" applyFont="1" applyFill="1" applyBorder="1" applyAlignment="1" applyProtection="1">
      <alignment vertical="top"/>
    </xf>
    <xf numFmtId="10" fontId="4" fillId="0" borderId="0" xfId="2" applyNumberFormat="1" applyFont="1" applyFill="1" applyBorder="1" applyAlignment="1" applyProtection="1">
      <alignment vertical="top"/>
    </xf>
    <xf numFmtId="0" fontId="2" fillId="0" borderId="0" xfId="2" applyFont="1" applyFill="1" applyAlignment="1">
      <alignment horizontal="center"/>
    </xf>
    <xf numFmtId="0" fontId="4" fillId="0" borderId="0" xfId="2" applyFont="1" applyFill="1" applyAlignment="1" applyProtection="1">
      <alignment vertical="center"/>
    </xf>
    <xf numFmtId="6" fontId="4" fillId="0" borderId="0" xfId="2" applyNumberFormat="1" applyFont="1" applyFill="1" applyBorder="1" applyAlignment="1" applyProtection="1">
      <alignment vertical="center"/>
    </xf>
    <xf numFmtId="10" fontId="4" fillId="0" borderId="0" xfId="2" applyNumberFormat="1" applyFont="1" applyFill="1" applyBorder="1" applyAlignment="1" applyProtection="1">
      <alignment vertical="center"/>
    </xf>
    <xf numFmtId="14" fontId="2" fillId="0" borderId="0" xfId="2" applyNumberFormat="1" applyFont="1" applyFill="1" applyAlignment="1" applyProtection="1">
      <alignment horizontal="center" vertical="center" wrapText="1"/>
    </xf>
    <xf numFmtId="0" fontId="5" fillId="0" borderId="3" xfId="2" applyFont="1" applyFill="1" applyBorder="1" applyAlignment="1" applyProtection="1">
      <alignment horizontal="center"/>
    </xf>
    <xf numFmtId="0" fontId="4" fillId="0" borderId="3" xfId="2" applyFont="1" applyFill="1" applyBorder="1" applyProtection="1"/>
    <xf numFmtId="0" fontId="2" fillId="0" borderId="3" xfId="2" applyFont="1" applyFill="1" applyBorder="1" applyProtection="1"/>
    <xf numFmtId="0" fontId="2" fillId="0" borderId="3" xfId="2" applyFont="1" applyFill="1" applyBorder="1" applyAlignment="1" applyProtection="1">
      <alignment horizontal="center"/>
    </xf>
    <xf numFmtId="6" fontId="4" fillId="0" borderId="3" xfId="2" applyNumberFormat="1" applyFont="1" applyFill="1" applyBorder="1" applyAlignment="1" applyProtection="1">
      <alignment vertical="top"/>
    </xf>
    <xf numFmtId="10" fontId="4" fillId="0" borderId="3" xfId="2" applyNumberFormat="1" applyFont="1" applyFill="1" applyBorder="1" applyAlignment="1" applyProtection="1">
      <alignment vertical="top"/>
    </xf>
    <xf numFmtId="0" fontId="6" fillId="0" borderId="0" xfId="2" applyFont="1" applyFill="1" applyAlignment="1" applyProtection="1">
      <alignment horizontal="left"/>
    </xf>
    <xf numFmtId="0" fontId="4" fillId="0" borderId="0" xfId="2" applyFont="1" applyFill="1" applyBorder="1" applyProtection="1"/>
    <xf numFmtId="6" fontId="4" fillId="0" borderId="0" xfId="2" quotePrefix="1" applyNumberFormat="1" applyFont="1" applyFill="1" applyBorder="1" applyAlignment="1" applyProtection="1">
      <alignment horizontal="right"/>
    </xf>
    <xf numFmtId="0" fontId="4" fillId="0" borderId="0" xfId="2" applyFont="1" applyFill="1" applyAlignment="1" applyProtection="1">
      <alignment horizontal="left" vertical="top"/>
    </xf>
    <xf numFmtId="0" fontId="2" fillId="0" borderId="0" xfId="0" applyFont="1" applyAlignment="1">
      <alignment horizontal="right"/>
    </xf>
    <xf numFmtId="6" fontId="2" fillId="0" borderId="0" xfId="2" quotePrefix="1" applyNumberFormat="1" applyFont="1" applyFill="1" applyBorder="1" applyAlignment="1" applyProtection="1">
      <alignment horizontal="right"/>
    </xf>
    <xf numFmtId="0" fontId="4" fillId="0" borderId="3" xfId="2" applyFont="1" applyFill="1" applyBorder="1" applyAlignment="1" applyProtection="1">
      <alignment horizontal="left" vertical="top" wrapText="1"/>
    </xf>
    <xf numFmtId="0" fontId="2" fillId="0" borderId="3" xfId="2" applyFont="1" applyFill="1" applyBorder="1" applyAlignment="1" applyProtection="1">
      <alignment horizontal="center" vertical="top" wrapText="1"/>
    </xf>
    <xf numFmtId="6" fontId="4" fillId="0" borderId="3" xfId="2" quotePrefix="1" applyNumberFormat="1" applyFont="1" applyFill="1" applyBorder="1" applyAlignment="1" applyProtection="1">
      <alignment horizontal="right"/>
    </xf>
    <xf numFmtId="10" fontId="4" fillId="0" borderId="3" xfId="2" quotePrefix="1" applyNumberFormat="1" applyFont="1" applyFill="1" applyBorder="1" applyAlignment="1" applyProtection="1">
      <alignment horizontal="right"/>
    </xf>
    <xf numFmtId="49" fontId="2" fillId="0" borderId="0" xfId="2" applyNumberFormat="1" applyFont="1" applyFill="1" applyAlignment="1" applyProtection="1">
      <alignment horizontal="center"/>
    </xf>
    <xf numFmtId="0" fontId="8" fillId="0" borderId="0" xfId="2" applyFont="1" applyFill="1" applyProtection="1"/>
    <xf numFmtId="0" fontId="4" fillId="0" borderId="0" xfId="2" applyFont="1" applyFill="1" applyAlignment="1" applyProtection="1">
      <alignment horizontal="left" vertical="center"/>
    </xf>
    <xf numFmtId="0" fontId="2" fillId="0" borderId="0" xfId="2" applyFont="1" applyFill="1" applyAlignment="1" applyProtection="1">
      <alignment horizontal="center" vertical="center" wrapText="1"/>
    </xf>
    <xf numFmtId="0" fontId="4" fillId="0" borderId="0" xfId="2" applyFont="1" applyFill="1" applyAlignment="1" applyProtection="1">
      <alignment horizontal="left" vertical="center" wrapText="1"/>
    </xf>
    <xf numFmtId="10" fontId="4" fillId="0" borderId="0" xfId="2" quotePrefix="1" applyNumberFormat="1" applyFont="1" applyFill="1" applyBorder="1" applyAlignment="1" applyProtection="1">
      <alignment horizontal="right"/>
    </xf>
    <xf numFmtId="0" fontId="4" fillId="0" borderId="3" xfId="2" applyFont="1" applyFill="1" applyBorder="1" applyAlignment="1" applyProtection="1">
      <alignment horizontal="center"/>
    </xf>
    <xf numFmtId="6" fontId="4" fillId="0" borderId="3" xfId="2" applyNumberFormat="1" applyFont="1" applyFill="1" applyBorder="1" applyProtection="1"/>
    <xf numFmtId="10" fontId="4" fillId="0" borderId="3" xfId="2" applyNumberFormat="1" applyFont="1" applyFill="1" applyBorder="1" applyProtection="1"/>
    <xf numFmtId="0" fontId="9" fillId="0" borderId="0" xfId="2" applyFont="1" applyFill="1" applyAlignment="1" applyProtection="1">
      <alignment horizontal="center"/>
    </xf>
    <xf numFmtId="6" fontId="4" fillId="0" borderId="0" xfId="2" applyNumberFormat="1" applyFont="1" applyFill="1" applyProtection="1"/>
    <xf numFmtId="0" fontId="2" fillId="0" borderId="0" xfId="2" applyFont="1" applyFill="1" applyAlignment="1" applyProtection="1">
      <alignment horizontal="left"/>
    </xf>
    <xf numFmtId="6" fontId="7" fillId="0" borderId="0" xfId="2" applyNumberFormat="1" applyFont="1" applyFill="1" applyProtection="1"/>
    <xf numFmtId="0" fontId="12" fillId="2" borderId="4" xfId="0" applyFont="1" applyFill="1" applyBorder="1" applyAlignment="1" applyProtection="1">
      <alignment horizontal="center"/>
      <protection locked="0"/>
    </xf>
    <xf numFmtId="0" fontId="3" fillId="0" borderId="4" xfId="0" applyFont="1" applyBorder="1" applyProtection="1">
      <protection locked="0"/>
    </xf>
    <xf numFmtId="0" fontId="12" fillId="0" borderId="4" xfId="0" applyFont="1" applyBorder="1" applyAlignment="1" applyProtection="1">
      <alignment horizontal="center"/>
      <protection locked="0"/>
    </xf>
    <xf numFmtId="6" fontId="12" fillId="2" borderId="4" xfId="0" applyNumberFormat="1" applyFont="1" applyFill="1" applyBorder="1" applyProtection="1"/>
    <xf numFmtId="10" fontId="12" fillId="2" borderId="4" xfId="0" applyNumberFormat="1" applyFont="1" applyFill="1" applyBorder="1" applyProtection="1"/>
    <xf numFmtId="0" fontId="12" fillId="3" borderId="8" xfId="0" applyFont="1" applyFill="1" applyBorder="1" applyAlignment="1" applyProtection="1">
      <alignment horizontal="center" vertical="center"/>
      <protection locked="0"/>
    </xf>
    <xf numFmtId="0" fontId="12" fillId="3" borderId="8" xfId="0" applyFont="1" applyFill="1" applyBorder="1" applyAlignment="1" applyProtection="1">
      <alignment horizontal="center" vertical="center" wrapText="1"/>
      <protection locked="0"/>
    </xf>
    <xf numFmtId="0" fontId="12" fillId="3" borderId="10" xfId="0" applyFont="1" applyFill="1" applyBorder="1" applyAlignment="1" applyProtection="1">
      <alignment horizontal="center" vertical="center"/>
      <protection locked="0"/>
    </xf>
    <xf numFmtId="0" fontId="3" fillId="3" borderId="4" xfId="0" applyFont="1" applyFill="1" applyBorder="1" applyProtection="1">
      <protection locked="0"/>
    </xf>
    <xf numFmtId="0" fontId="12" fillId="3" borderId="4" xfId="0" applyFont="1" applyFill="1" applyBorder="1" applyAlignment="1" applyProtection="1">
      <alignment horizontal="center"/>
      <protection locked="0"/>
    </xf>
    <xf numFmtId="6" fontId="12" fillId="3" borderId="4" xfId="0" applyNumberFormat="1" applyFont="1" applyFill="1" applyBorder="1" applyProtection="1"/>
    <xf numFmtId="10" fontId="12" fillId="3" borderId="4" xfId="0" applyNumberFormat="1" applyFont="1" applyFill="1" applyBorder="1" applyProtection="1"/>
    <xf numFmtId="14" fontId="14" fillId="0" borderId="11" xfId="0" quotePrefix="1" applyNumberFormat="1" applyFont="1" applyBorder="1" applyAlignment="1" applyProtection="1">
      <alignment horizontal="center"/>
      <protection locked="0"/>
    </xf>
    <xf numFmtId="14" fontId="14" fillId="0" borderId="11" xfId="0" applyNumberFormat="1" applyFont="1" applyBorder="1" applyAlignment="1" applyProtection="1">
      <alignment horizontal="center"/>
    </xf>
    <xf numFmtId="0" fontId="12" fillId="0" borderId="8" xfId="0" applyFont="1" applyBorder="1" applyAlignment="1" applyProtection="1">
      <alignment horizontal="center"/>
      <protection locked="0"/>
    </xf>
    <xf numFmtId="0" fontId="12" fillId="0" borderId="6" xfId="0" applyFont="1" applyBorder="1" applyAlignment="1" applyProtection="1">
      <alignment horizontal="center"/>
      <protection locked="0"/>
    </xf>
    <xf numFmtId="0" fontId="12" fillId="0" borderId="8" xfId="0" applyFont="1" applyFill="1" applyBorder="1" applyAlignment="1" applyProtection="1">
      <alignment horizontal="center"/>
      <protection locked="0"/>
    </xf>
    <xf numFmtId="0" fontId="16" fillId="3" borderId="0" xfId="0" applyFont="1" applyFill="1"/>
    <xf numFmtId="0" fontId="16" fillId="0" borderId="0" xfId="0" applyFont="1"/>
    <xf numFmtId="6" fontId="16" fillId="3" borderId="4" xfId="0" applyNumberFormat="1" applyFont="1" applyFill="1" applyBorder="1" applyProtection="1"/>
    <xf numFmtId="10" fontId="16" fillId="3" borderId="4" xfId="0" applyNumberFormat="1" applyFont="1" applyFill="1" applyBorder="1" applyProtection="1"/>
    <xf numFmtId="0" fontId="16" fillId="3" borderId="4" xfId="0" applyFont="1" applyFill="1" applyBorder="1" applyProtection="1">
      <protection locked="0"/>
    </xf>
    <xf numFmtId="0" fontId="16" fillId="3" borderId="4" xfId="0" applyFont="1" applyFill="1" applyBorder="1" applyProtection="1"/>
    <xf numFmtId="0" fontId="16" fillId="3" borderId="0" xfId="0" applyFont="1" applyFill="1" applyProtection="1"/>
    <xf numFmtId="0" fontId="16" fillId="3" borderId="0" xfId="0" applyFont="1" applyFill="1" applyProtection="1">
      <protection locked="0"/>
    </xf>
    <xf numFmtId="0" fontId="16" fillId="2" borderId="4" xfId="0" applyFont="1" applyFill="1" applyBorder="1" applyProtection="1">
      <protection locked="0"/>
    </xf>
    <xf numFmtId="6" fontId="16" fillId="2" borderId="4" xfId="0" applyNumberFormat="1" applyFont="1" applyFill="1" applyBorder="1" applyProtection="1"/>
    <xf numFmtId="10" fontId="16" fillId="2" borderId="4" xfId="0" applyNumberFormat="1" applyFont="1" applyFill="1" applyBorder="1" applyProtection="1"/>
    <xf numFmtId="0" fontId="16" fillId="0" borderId="4" xfId="0" applyFont="1" applyBorder="1" applyProtection="1">
      <protection locked="0"/>
    </xf>
    <xf numFmtId="0" fontId="16" fillId="2" borderId="4" xfId="0" applyFont="1" applyFill="1" applyBorder="1" applyProtection="1"/>
    <xf numFmtId="0" fontId="16" fillId="0" borderId="0" xfId="0" applyFont="1" applyProtection="1">
      <protection locked="0"/>
    </xf>
    <xf numFmtId="0" fontId="16" fillId="2" borderId="0" xfId="0" applyFont="1" applyFill="1" applyProtection="1"/>
    <xf numFmtId="0" fontId="16" fillId="2" borderId="0" xfId="0" applyFont="1" applyFill="1" applyBorder="1" applyProtection="1"/>
    <xf numFmtId="6" fontId="16" fillId="2" borderId="0" xfId="0" applyNumberFormat="1" applyFont="1" applyFill="1" applyProtection="1">
      <protection locked="0"/>
    </xf>
    <xf numFmtId="0" fontId="16" fillId="2" borderId="0" xfId="0" applyFont="1" applyFill="1" applyProtection="1">
      <protection locked="0"/>
    </xf>
    <xf numFmtId="0" fontId="16" fillId="2" borderId="0" xfId="0" applyFont="1" applyFill="1" applyBorder="1" applyProtection="1">
      <protection locked="0"/>
    </xf>
    <xf numFmtId="0" fontId="16" fillId="0" borderId="0" xfId="0" applyFont="1" applyBorder="1" applyProtection="1">
      <protection locked="0"/>
    </xf>
    <xf numFmtId="0" fontId="16" fillId="0" borderId="8" xfId="0" applyFont="1" applyBorder="1" applyProtection="1">
      <protection locked="0"/>
    </xf>
    <xf numFmtId="9" fontId="16" fillId="0" borderId="4" xfId="1" applyFont="1" applyBorder="1"/>
    <xf numFmtId="0" fontId="16" fillId="0" borderId="12" xfId="0" applyFont="1" applyBorder="1" applyProtection="1"/>
    <xf numFmtId="0" fontId="16" fillId="0" borderId="13" xfId="0" applyFont="1" applyBorder="1" applyProtection="1"/>
    <xf numFmtId="0" fontId="16" fillId="0" borderId="0" xfId="0" applyFont="1" applyBorder="1" applyProtection="1"/>
    <xf numFmtId="10" fontId="16" fillId="4" borderId="4" xfId="0" applyNumberFormat="1" applyFont="1" applyFill="1" applyBorder="1" applyProtection="1"/>
    <xf numFmtId="0" fontId="16" fillId="0" borderId="0" xfId="0" applyFont="1" applyFill="1" applyProtection="1">
      <protection locked="0"/>
    </xf>
    <xf numFmtId="0" fontId="16" fillId="0" borderId="0" xfId="0" applyFont="1" applyFill="1" applyProtection="1"/>
    <xf numFmtId="6" fontId="16" fillId="0" borderId="0" xfId="0" applyNumberFormat="1" applyFont="1" applyFill="1" applyProtection="1">
      <protection locked="0"/>
    </xf>
    <xf numFmtId="0" fontId="16" fillId="0" borderId="12" xfId="0" applyFont="1" applyFill="1" applyBorder="1" applyProtection="1"/>
    <xf numFmtId="0" fontId="16" fillId="0" borderId="13" xfId="0" applyFont="1" applyFill="1" applyBorder="1" applyProtection="1"/>
    <xf numFmtId="0" fontId="16" fillId="0" borderId="8" xfId="0" applyFont="1" applyFill="1" applyBorder="1" applyProtection="1"/>
    <xf numFmtId="0" fontId="3" fillId="4" borderId="4" xfId="0" applyFont="1" applyFill="1" applyBorder="1" applyProtection="1">
      <protection locked="0"/>
    </xf>
    <xf numFmtId="9" fontId="16" fillId="4" borderId="4" xfId="1" applyFont="1" applyFill="1" applyBorder="1"/>
    <xf numFmtId="10" fontId="16" fillId="0" borderId="4" xfId="0" applyNumberFormat="1" applyFont="1" applyBorder="1" applyProtection="1"/>
    <xf numFmtId="0" fontId="3" fillId="0" borderId="4" xfId="0" applyFont="1" applyFill="1" applyBorder="1" applyProtection="1">
      <protection locked="0"/>
    </xf>
    <xf numFmtId="10" fontId="16" fillId="0" borderId="4" xfId="0" applyNumberFormat="1" applyFont="1" applyFill="1" applyBorder="1" applyProtection="1"/>
    <xf numFmtId="10" fontId="12" fillId="0" borderId="4" xfId="0" applyNumberFormat="1" applyFont="1" applyBorder="1" applyProtection="1"/>
    <xf numFmtId="6" fontId="16" fillId="0" borderId="4" xfId="0" applyNumberFormat="1" applyFont="1" applyBorder="1" applyProtection="1"/>
    <xf numFmtId="6" fontId="16" fillId="0" borderId="4" xfId="0" applyNumberFormat="1" applyFont="1" applyFill="1" applyBorder="1" applyProtection="1"/>
    <xf numFmtId="6" fontId="12" fillId="0" borderId="4" xfId="0" applyNumberFormat="1" applyFont="1" applyBorder="1" applyProtection="1"/>
    <xf numFmtId="0" fontId="13" fillId="0" borderId="0" xfId="0" applyFont="1" applyAlignment="1" applyProtection="1">
      <alignment horizontal="right"/>
      <protection locked="0"/>
    </xf>
    <xf numFmtId="0" fontId="16" fillId="0" borderId="4" xfId="0" applyFont="1" applyFill="1" applyBorder="1" applyProtection="1"/>
    <xf numFmtId="6" fontId="12" fillId="0" borderId="4" xfId="0" applyNumberFormat="1" applyFont="1" applyFill="1" applyBorder="1" applyProtection="1"/>
    <xf numFmtId="10" fontId="12" fillId="0" borderId="4" xfId="0" applyNumberFormat="1" applyFont="1" applyFill="1" applyBorder="1" applyProtection="1"/>
    <xf numFmtId="0" fontId="16" fillId="8" borderId="0" xfId="0" applyFont="1" applyFill="1" applyProtection="1">
      <protection locked="0"/>
    </xf>
    <xf numFmtId="6" fontId="16" fillId="8" borderId="4" xfId="0" applyNumberFormat="1" applyFont="1" applyFill="1" applyBorder="1" applyProtection="1"/>
    <xf numFmtId="0" fontId="16" fillId="8" borderId="4" xfId="0" applyFont="1" applyFill="1" applyBorder="1" applyProtection="1"/>
    <xf numFmtId="6" fontId="12" fillId="8" borderId="4" xfId="0" applyNumberFormat="1" applyFont="1" applyFill="1" applyBorder="1" applyProtection="1"/>
    <xf numFmtId="0" fontId="16" fillId="8" borderId="0" xfId="0" applyFont="1" applyFill="1" applyBorder="1" applyProtection="1"/>
    <xf numFmtId="0" fontId="2" fillId="5" borderId="0" xfId="2" applyFont="1" applyFill="1" applyAlignment="1" applyProtection="1">
      <alignment horizontal="center"/>
    </xf>
    <xf numFmtId="0" fontId="4" fillId="0" borderId="0" xfId="2" applyFont="1" applyFill="1" applyAlignment="1" applyProtection="1">
      <alignment horizontal="right" wrapText="1"/>
    </xf>
    <xf numFmtId="0" fontId="3" fillId="4" borderId="15" xfId="0" applyFont="1" applyFill="1" applyBorder="1" applyProtection="1">
      <protection locked="0"/>
    </xf>
    <xf numFmtId="0" fontId="3" fillId="0" borderId="15" xfId="0" applyFont="1" applyBorder="1" applyProtection="1">
      <protection locked="0"/>
    </xf>
    <xf numFmtId="0" fontId="16" fillId="0" borderId="5" xfId="0" applyFont="1" applyBorder="1" applyProtection="1">
      <protection locked="0"/>
    </xf>
    <xf numFmtId="9" fontId="16" fillId="0" borderId="5" xfId="1" applyFont="1" applyBorder="1"/>
    <xf numFmtId="9" fontId="16" fillId="0" borderId="7" xfId="1" applyFont="1" applyBorder="1"/>
    <xf numFmtId="0" fontId="3" fillId="0" borderId="15" xfId="0" applyFont="1" applyFill="1" applyBorder="1" applyProtection="1">
      <protection locked="0"/>
    </xf>
    <xf numFmtId="0" fontId="20" fillId="5" borderId="22" xfId="0" applyFont="1" applyFill="1" applyBorder="1" applyAlignment="1">
      <alignment wrapText="1"/>
    </xf>
    <xf numFmtId="0" fontId="20" fillId="5" borderId="23" xfId="0" applyFont="1" applyFill="1" applyBorder="1" applyAlignment="1">
      <alignment wrapText="1"/>
    </xf>
    <xf numFmtId="0" fontId="20" fillId="5" borderId="24" xfId="0" applyFont="1" applyFill="1" applyBorder="1" applyAlignment="1">
      <alignment wrapText="1"/>
    </xf>
    <xf numFmtId="0" fontId="11" fillId="5" borderId="14" xfId="0" applyFont="1" applyFill="1" applyBorder="1" applyAlignment="1">
      <alignment horizontal="center"/>
    </xf>
    <xf numFmtId="0" fontId="11" fillId="5" borderId="15" xfId="0" applyFont="1" applyFill="1" applyBorder="1" applyAlignment="1">
      <alignment horizontal="center"/>
    </xf>
    <xf numFmtId="0" fontId="12" fillId="0" borderId="4" xfId="0" applyFont="1" applyBorder="1" applyAlignment="1" applyProtection="1">
      <alignment horizontal="center" vertical="center"/>
      <protection locked="0"/>
    </xf>
    <xf numFmtId="0" fontId="12" fillId="2" borderId="5"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wrapText="1"/>
      <protection locked="0"/>
    </xf>
    <xf numFmtId="0" fontId="12" fillId="8" borderId="6" xfId="0" applyFont="1" applyFill="1" applyBorder="1" applyAlignment="1" applyProtection="1">
      <alignment horizontal="center" vertical="center" wrapText="1"/>
      <protection locked="0"/>
    </xf>
    <xf numFmtId="0" fontId="12" fillId="8" borderId="8" xfId="0" applyFont="1" applyFill="1" applyBorder="1" applyAlignment="1" applyProtection="1">
      <alignment horizontal="center" vertical="center" wrapText="1"/>
      <protection locked="0"/>
    </xf>
    <xf numFmtId="0" fontId="12" fillId="8" borderId="10" xfId="0" applyFont="1" applyFill="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8" fillId="6" borderId="14" xfId="0" applyFont="1" applyFill="1" applyBorder="1" applyAlignment="1" applyProtection="1">
      <alignment horizontal="center"/>
      <protection locked="0"/>
    </xf>
    <xf numFmtId="0" fontId="18" fillId="6" borderId="16" xfId="0" applyFont="1" applyFill="1" applyBorder="1" applyAlignment="1" applyProtection="1">
      <alignment horizontal="center"/>
      <protection locked="0"/>
    </xf>
    <xf numFmtId="0" fontId="18" fillId="6" borderId="15" xfId="0" applyFont="1" applyFill="1" applyBorder="1" applyAlignment="1" applyProtection="1">
      <alignment horizontal="center"/>
      <protection locked="0"/>
    </xf>
    <xf numFmtId="0" fontId="11" fillId="7" borderId="14" xfId="0" applyFont="1" applyFill="1" applyBorder="1" applyAlignment="1">
      <alignment horizontal="center"/>
    </xf>
    <xf numFmtId="0" fontId="11" fillId="7" borderId="15" xfId="0" applyFont="1" applyFill="1" applyBorder="1" applyAlignment="1">
      <alignment horizontal="center"/>
    </xf>
    <xf numFmtId="0" fontId="12" fillId="3" borderId="8" xfId="0" applyFont="1" applyFill="1" applyBorder="1" applyAlignment="1" applyProtection="1">
      <alignment horizontal="center" vertical="center"/>
      <protection locked="0"/>
    </xf>
    <xf numFmtId="0" fontId="12" fillId="3" borderId="10" xfId="0" applyFont="1" applyFill="1" applyBorder="1" applyAlignment="1" applyProtection="1">
      <alignment horizontal="center" vertical="center"/>
      <protection locked="0"/>
    </xf>
    <xf numFmtId="0" fontId="19" fillId="6" borderId="14" xfId="0" applyFont="1" applyFill="1" applyBorder="1" applyAlignment="1">
      <alignment horizontal="center"/>
    </xf>
    <xf numFmtId="0" fontId="15" fillId="6" borderId="16" xfId="0" applyFont="1" applyFill="1" applyBorder="1" applyAlignment="1">
      <alignment horizontal="center"/>
    </xf>
    <xf numFmtId="0" fontId="15" fillId="6" borderId="15" xfId="0" applyFont="1" applyFill="1" applyBorder="1" applyAlignment="1">
      <alignment horizontal="center"/>
    </xf>
    <xf numFmtId="0" fontId="12" fillId="0" borderId="6" xfId="0" applyFont="1" applyBorder="1" applyAlignment="1" applyProtection="1">
      <alignment horizontal="center" vertical="center"/>
      <protection locked="0"/>
    </xf>
    <xf numFmtId="0" fontId="12" fillId="0" borderId="17" xfId="0" applyFont="1" applyBorder="1" applyAlignment="1" applyProtection="1">
      <alignment horizontal="center" vertical="center" wrapText="1"/>
      <protection locked="0"/>
    </xf>
    <xf numFmtId="0" fontId="18" fillId="6" borderId="14" xfId="0" applyFont="1" applyFill="1" applyBorder="1" applyAlignment="1" applyProtection="1">
      <alignment horizontal="center" wrapText="1"/>
      <protection locked="0"/>
    </xf>
    <xf numFmtId="0" fontId="10" fillId="6" borderId="16" xfId="0" applyFont="1" applyFill="1" applyBorder="1" applyAlignment="1" applyProtection="1">
      <alignment horizontal="center" wrapText="1"/>
      <protection locked="0"/>
    </xf>
    <xf numFmtId="0" fontId="12" fillId="8" borderId="17" xfId="0" applyFont="1" applyFill="1" applyBorder="1" applyAlignment="1" applyProtection="1">
      <alignment horizontal="center" vertical="center" wrapText="1"/>
      <protection locked="0"/>
    </xf>
    <xf numFmtId="0" fontId="16" fillId="7" borderId="4" xfId="0" applyFont="1" applyFill="1" applyBorder="1" applyAlignment="1">
      <alignment horizontal="center"/>
    </xf>
    <xf numFmtId="0" fontId="12" fillId="0" borderId="8"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8" fillId="6" borderId="25" xfId="0" applyFont="1" applyFill="1" applyBorder="1" applyAlignment="1" applyProtection="1">
      <alignment horizontal="center"/>
      <protection locked="0"/>
    </xf>
    <xf numFmtId="0" fontId="18" fillId="6" borderId="0" xfId="0" applyFont="1" applyFill="1" applyBorder="1" applyAlignment="1" applyProtection="1">
      <alignment horizontal="center"/>
      <protection locked="0"/>
    </xf>
    <xf numFmtId="0" fontId="11" fillId="7" borderId="18" xfId="0" applyFont="1" applyFill="1" applyBorder="1" applyAlignment="1">
      <alignment horizontal="center"/>
    </xf>
    <xf numFmtId="0" fontId="11" fillId="7" borderId="19" xfId="0" applyFont="1" applyFill="1" applyBorder="1" applyAlignment="1">
      <alignment horizontal="center"/>
    </xf>
    <xf numFmtId="0" fontId="11" fillId="7" borderId="20" xfId="0" applyFont="1" applyFill="1" applyBorder="1" applyAlignment="1">
      <alignment horizontal="center"/>
    </xf>
    <xf numFmtId="0" fontId="11" fillId="7" borderId="21" xfId="0" applyFont="1" applyFill="1" applyBorder="1" applyAlignment="1">
      <alignment horizontal="center"/>
    </xf>
  </cellXfs>
  <cellStyles count="3">
    <cellStyle name="Normal" xfId="0" builtinId="0"/>
    <cellStyle name="Normal 2 2" xfId="2"/>
    <cellStyle name="Percent" xfId="1"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externalLink" Target="externalLinks/externalLink1.xml"/><Relationship Id="rId9" Type="http://schemas.openxmlformats.org/officeDocument/2006/relationships/theme" Target="theme/theme1.xml"/><Relationship Id="rId1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Y%202015-2016%20County%20Single%20Allocation%20v.%20%20Expendit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LWORKS SINGLE ALLOC"/>
      <sheetName val="CW eligibility"/>
      <sheetName val="WtW Services"/>
      <sheetName val="Child Care"/>
      <sheetName val="MENTAL HEALTH SUBSTANCE ABUSE"/>
      <sheetName val="Mental Health"/>
      <sheetName val="Sunstance Abuse"/>
      <sheetName val="Sheet3"/>
      <sheetName val="CALFRESH ADMIN"/>
      <sheetName val="CalFresh"/>
    </sheetNames>
    <sheetDataSet>
      <sheetData sheetId="0">
        <row r="4">
          <cell r="F4" t="str">
            <v>FY 2015-16</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L72"/>
  <sheetViews>
    <sheetView showRuler="0" topLeftCell="E1" workbookViewId="0">
      <selection activeCell="K1" sqref="K1"/>
    </sheetView>
  </sheetViews>
  <sheetFormatPr baseColWidth="10" defaultColWidth="7.83203125" defaultRowHeight="14" x14ac:dyDescent="0.15"/>
  <cols>
    <col min="1" max="1" width="3.1640625" style="1" customWidth="1"/>
    <col min="2" max="2" width="3.1640625" style="2" customWidth="1"/>
    <col min="3" max="3" width="2.33203125" style="3" customWidth="1"/>
    <col min="4" max="4" width="58.1640625" style="3" customWidth="1"/>
    <col min="5" max="5" width="1.33203125" style="6" customWidth="1"/>
    <col min="6" max="6" width="14.5" style="3" bestFit="1" customWidth="1"/>
    <col min="7" max="7" width="19.33203125" style="3" customWidth="1"/>
    <col min="8" max="8" width="14" style="3" customWidth="1"/>
    <col min="9" max="9" width="13.1640625" style="7" customWidth="1"/>
    <col min="10" max="10" width="36" style="8" customWidth="1"/>
    <col min="11" max="11" width="5.6640625" style="1" customWidth="1"/>
    <col min="12" max="12" width="10" style="1" bestFit="1" customWidth="1"/>
    <col min="13" max="16384" width="7.83203125" style="1"/>
  </cols>
  <sheetData>
    <row r="1" spans="1:12" ht="152" customHeight="1" thickBot="1" x14ac:dyDescent="0.3">
      <c r="A1" s="154" t="s">
        <v>151</v>
      </c>
      <c r="B1" s="155"/>
      <c r="C1" s="155"/>
      <c r="D1" s="155"/>
      <c r="E1" s="155"/>
      <c r="F1" s="155"/>
      <c r="G1" s="155"/>
      <c r="H1" s="155"/>
      <c r="I1" s="155"/>
      <c r="J1" s="156"/>
    </row>
    <row r="2" spans="1:12" ht="12.75" customHeight="1" x14ac:dyDescent="0.15">
      <c r="C2" s="2"/>
      <c r="J2" s="6"/>
    </row>
    <row r="3" spans="1:12" ht="12.75" customHeight="1" x14ac:dyDescent="0.15">
      <c r="C3" s="2"/>
      <c r="D3" s="2" t="s">
        <v>0</v>
      </c>
      <c r="F3" s="2" t="s">
        <v>1</v>
      </c>
      <c r="G3" s="2" t="s">
        <v>2</v>
      </c>
      <c r="H3" s="2" t="s">
        <v>3</v>
      </c>
      <c r="I3" s="5" t="s">
        <v>4</v>
      </c>
    </row>
    <row r="4" spans="1:12" ht="12.75" customHeight="1" thickBot="1" x14ac:dyDescent="0.2">
      <c r="C4" s="9"/>
      <c r="D4" s="146" t="s">
        <v>5</v>
      </c>
      <c r="F4" s="10" t="s">
        <v>6</v>
      </c>
      <c r="G4" s="10" t="str">
        <f>+F4</f>
        <v>FY 2015-16</v>
      </c>
      <c r="H4" s="10"/>
      <c r="I4" s="11" t="s">
        <v>7</v>
      </c>
      <c r="J4" s="12" t="s">
        <v>8</v>
      </c>
    </row>
    <row r="5" spans="1:12" ht="15" thickBot="1" x14ac:dyDescent="0.2">
      <c r="A5" s="2"/>
      <c r="C5" s="13"/>
      <c r="G5" s="6" t="s">
        <v>9</v>
      </c>
    </row>
    <row r="6" spans="1:12" ht="15" thickTop="1" x14ac:dyDescent="0.15">
      <c r="A6" s="14"/>
      <c r="B6" s="15" t="s">
        <v>10</v>
      </c>
      <c r="C6" s="16"/>
      <c r="D6" s="17"/>
      <c r="E6" s="18"/>
      <c r="F6" s="19"/>
      <c r="G6" s="19"/>
      <c r="H6" s="19"/>
      <c r="I6" s="20"/>
      <c r="J6" s="21"/>
    </row>
    <row r="7" spans="1:12" x14ac:dyDescent="0.15">
      <c r="B7" s="22"/>
      <c r="C7" s="13"/>
      <c r="F7" s="2"/>
      <c r="G7" s="2"/>
      <c r="H7" s="2"/>
      <c r="I7" s="5"/>
      <c r="J7" s="6"/>
    </row>
    <row r="8" spans="1:12" x14ac:dyDescent="0.15">
      <c r="C8" s="23" t="s">
        <v>11</v>
      </c>
      <c r="D8" s="23"/>
      <c r="E8" s="24"/>
      <c r="F8" s="25"/>
      <c r="G8" s="25"/>
      <c r="H8" s="25"/>
      <c r="I8" s="26"/>
    </row>
    <row r="9" spans="1:12" x14ac:dyDescent="0.15">
      <c r="B9" s="27"/>
      <c r="D9" s="4" t="s">
        <v>12</v>
      </c>
      <c r="F9" s="28">
        <v>495834</v>
      </c>
      <c r="G9" s="28">
        <v>648658</v>
      </c>
      <c r="H9" s="28">
        <f>F9-G9</f>
        <v>-152824</v>
      </c>
      <c r="I9" s="26">
        <f>IF(F9=0,0,ROUND(G9/F9,4))</f>
        <v>1.3082</v>
      </c>
      <c r="J9" s="6"/>
    </row>
    <row r="10" spans="1:12" x14ac:dyDescent="0.15">
      <c r="B10" s="27"/>
      <c r="D10" s="4" t="s">
        <v>13</v>
      </c>
      <c r="F10" s="28">
        <v>409195</v>
      </c>
      <c r="G10" s="28">
        <v>334091</v>
      </c>
      <c r="H10" s="28">
        <f t="shared" ref="H10:H17" si="0">F10-G10</f>
        <v>75104</v>
      </c>
      <c r="I10" s="26">
        <f t="shared" ref="I10:I18" si="1">IF(F10=0,0,ROUND(G10/F10,4))</f>
        <v>0.8165</v>
      </c>
      <c r="J10" s="6"/>
    </row>
    <row r="11" spans="1:12" x14ac:dyDescent="0.15">
      <c r="B11" s="27"/>
      <c r="D11" s="4" t="s">
        <v>14</v>
      </c>
      <c r="F11" s="28">
        <v>19243</v>
      </c>
      <c r="G11" s="28">
        <v>23264</v>
      </c>
      <c r="H11" s="28">
        <f t="shared" si="0"/>
        <v>-4021</v>
      </c>
      <c r="I11" s="26">
        <f t="shared" si="1"/>
        <v>1.2090000000000001</v>
      </c>
      <c r="J11" s="6"/>
    </row>
    <row r="12" spans="1:12" x14ac:dyDescent="0.15">
      <c r="B12" s="27"/>
      <c r="D12" s="4" t="s">
        <v>15</v>
      </c>
      <c r="F12" s="29">
        <v>1096646</v>
      </c>
      <c r="G12" s="29">
        <v>853304</v>
      </c>
      <c r="H12" s="29">
        <f t="shared" si="0"/>
        <v>243342</v>
      </c>
      <c r="I12" s="30">
        <f t="shared" si="1"/>
        <v>0.77810000000000001</v>
      </c>
      <c r="J12" s="6"/>
    </row>
    <row r="13" spans="1:12" x14ac:dyDescent="0.15">
      <c r="B13" s="27"/>
      <c r="C13" s="23"/>
      <c r="D13" s="31" t="s">
        <v>16</v>
      </c>
      <c r="F13" s="32">
        <f>SUM(F9:F12)</f>
        <v>2020918</v>
      </c>
      <c r="G13" s="32">
        <f>SUM(G9:G12)</f>
        <v>1859317</v>
      </c>
      <c r="H13" s="32">
        <f>SUM(H9:H12)</f>
        <v>161601</v>
      </c>
      <c r="I13" s="33">
        <f t="shared" si="1"/>
        <v>0.92</v>
      </c>
      <c r="J13" s="34" t="s">
        <v>17</v>
      </c>
      <c r="L13" s="35"/>
    </row>
    <row r="14" spans="1:12" x14ac:dyDescent="0.15">
      <c r="B14" s="27"/>
      <c r="C14" s="23"/>
      <c r="D14" s="31"/>
      <c r="F14" s="32"/>
      <c r="G14" s="32"/>
      <c r="H14" s="32"/>
      <c r="I14" s="33"/>
      <c r="J14" s="34"/>
    </row>
    <row r="15" spans="1:12" x14ac:dyDescent="0.15">
      <c r="B15" s="27"/>
      <c r="C15" s="23" t="s">
        <v>18</v>
      </c>
      <c r="D15" s="147"/>
      <c r="F15" s="32"/>
      <c r="G15" s="32"/>
      <c r="H15" s="32"/>
      <c r="I15" s="33"/>
      <c r="J15" s="34"/>
    </row>
    <row r="16" spans="1:12" x14ac:dyDescent="0.15">
      <c r="B16" s="27"/>
      <c r="C16" s="25"/>
      <c r="D16" s="36" t="s">
        <v>19</v>
      </c>
      <c r="E16" s="37"/>
      <c r="F16" s="38">
        <v>76304</v>
      </c>
      <c r="G16" s="38">
        <v>69177</v>
      </c>
      <c r="H16" s="38">
        <f t="shared" si="0"/>
        <v>7127</v>
      </c>
      <c r="I16" s="26">
        <f t="shared" si="1"/>
        <v>0.90659999999999996</v>
      </c>
      <c r="J16" s="39"/>
    </row>
    <row r="17" spans="1:10" x14ac:dyDescent="0.15">
      <c r="B17" s="27"/>
      <c r="C17" s="25"/>
      <c r="D17" s="36" t="s">
        <v>20</v>
      </c>
      <c r="E17" s="37"/>
      <c r="F17" s="40">
        <v>50302</v>
      </c>
      <c r="G17" s="40">
        <v>35991</v>
      </c>
      <c r="H17" s="40">
        <f t="shared" si="0"/>
        <v>14311</v>
      </c>
      <c r="I17" s="30">
        <f t="shared" si="1"/>
        <v>0.71550000000000002</v>
      </c>
    </row>
    <row r="18" spans="1:10" x14ac:dyDescent="0.15">
      <c r="B18" s="27"/>
      <c r="C18" s="23"/>
      <c r="D18" s="31" t="s">
        <v>21</v>
      </c>
      <c r="F18" s="32">
        <f>SUM(F16:F17)</f>
        <v>126606</v>
      </c>
      <c r="G18" s="32">
        <f>SUM(G16:G17)</f>
        <v>105168</v>
      </c>
      <c r="H18" s="32">
        <f>SUM(H16:H17)</f>
        <v>21438</v>
      </c>
      <c r="I18" s="33">
        <f t="shared" si="1"/>
        <v>0.83069999999999999</v>
      </c>
      <c r="J18" s="34" t="s">
        <v>22</v>
      </c>
    </row>
    <row r="19" spans="1:10" x14ac:dyDescent="0.15">
      <c r="C19" s="41"/>
      <c r="D19" s="41"/>
      <c r="E19" s="42"/>
      <c r="F19" s="32"/>
      <c r="G19" s="32"/>
      <c r="H19" s="32"/>
      <c r="I19" s="33"/>
      <c r="J19" s="42"/>
    </row>
    <row r="20" spans="1:10" x14ac:dyDescent="0.15">
      <c r="B20" s="27"/>
      <c r="C20" s="23" t="s">
        <v>23</v>
      </c>
      <c r="F20" s="43"/>
      <c r="G20" s="43"/>
      <c r="H20" s="43"/>
      <c r="I20" s="44"/>
      <c r="J20" s="45"/>
    </row>
    <row r="21" spans="1:10" x14ac:dyDescent="0.15">
      <c r="B21" s="27"/>
      <c r="C21" s="23"/>
      <c r="D21" s="4" t="s">
        <v>24</v>
      </c>
      <c r="F21" s="38">
        <v>13</v>
      </c>
      <c r="G21" s="38">
        <v>44</v>
      </c>
      <c r="H21" s="38">
        <f t="shared" ref="H21:H22" si="2">F21-G21</f>
        <v>-31</v>
      </c>
      <c r="I21" s="26">
        <f t="shared" ref="I21:I23" si="3">IF(F21=0,0,ROUND(G21/F21,4))</f>
        <v>3.3845999999999998</v>
      </c>
      <c r="J21" s="39"/>
    </row>
    <row r="22" spans="1:10" x14ac:dyDescent="0.15">
      <c r="B22" s="27"/>
      <c r="C22" s="23"/>
      <c r="D22" s="4" t="s">
        <v>25</v>
      </c>
      <c r="F22" s="40">
        <v>21</v>
      </c>
      <c r="G22" s="40">
        <v>31</v>
      </c>
      <c r="H22" s="40">
        <f t="shared" si="2"/>
        <v>-10</v>
      </c>
      <c r="I22" s="30">
        <f t="shared" si="3"/>
        <v>1.4762</v>
      </c>
      <c r="J22" s="39"/>
    </row>
    <row r="23" spans="1:10" x14ac:dyDescent="0.15">
      <c r="B23" s="27"/>
      <c r="C23" s="23"/>
      <c r="F23" s="43">
        <f>SUM(F21:F22)</f>
        <v>34</v>
      </c>
      <c r="G23" s="43">
        <f>SUM(G21:G22)</f>
        <v>75</v>
      </c>
      <c r="H23" s="43">
        <f>SUM(H21:H22)</f>
        <v>-41</v>
      </c>
      <c r="I23" s="33">
        <f t="shared" si="3"/>
        <v>2.2059000000000002</v>
      </c>
      <c r="J23" s="34" t="s">
        <v>26</v>
      </c>
    </row>
    <row r="24" spans="1:10" x14ac:dyDescent="0.15">
      <c r="B24" s="27"/>
      <c r="C24" s="23"/>
      <c r="D24" s="4"/>
      <c r="F24" s="43"/>
      <c r="G24" s="43"/>
      <c r="H24" s="43"/>
      <c r="I24" s="33"/>
      <c r="J24" s="34"/>
    </row>
    <row r="25" spans="1:10" x14ac:dyDescent="0.15">
      <c r="B25" s="27"/>
      <c r="C25" s="23" t="s">
        <v>27</v>
      </c>
      <c r="D25" s="4"/>
      <c r="F25" s="43">
        <v>134145</v>
      </c>
      <c r="G25" s="43">
        <v>104831</v>
      </c>
      <c r="H25" s="43">
        <f t="shared" ref="H25" si="4">F25-G25</f>
        <v>29314</v>
      </c>
      <c r="I25" s="33">
        <f t="shared" ref="I25" si="5">IF(F25=0,0,ROUND(G25/F25,4))</f>
        <v>0.78149999999999997</v>
      </c>
      <c r="J25" s="34" t="s">
        <v>28</v>
      </c>
    </row>
    <row r="26" spans="1:10" x14ac:dyDescent="0.15">
      <c r="B26" s="27"/>
      <c r="C26" s="23"/>
      <c r="D26" s="4"/>
      <c r="F26" s="43"/>
      <c r="G26" s="43"/>
      <c r="H26" s="43"/>
      <c r="I26" s="33"/>
      <c r="J26" s="34"/>
    </row>
    <row r="27" spans="1:10" x14ac:dyDescent="0.15">
      <c r="B27" s="27"/>
      <c r="C27" s="23" t="s">
        <v>29</v>
      </c>
      <c r="D27" s="4"/>
      <c r="F27" s="43">
        <v>29840</v>
      </c>
      <c r="G27" s="43">
        <v>38010</v>
      </c>
      <c r="H27" s="43">
        <f t="shared" ref="H27" si="6">F27-G27</f>
        <v>-8170</v>
      </c>
      <c r="I27" s="33">
        <f t="shared" ref="I27" si="7">IF(F27=0,0,ROUND(G27/F27,4))</f>
        <v>1.2738</v>
      </c>
      <c r="J27" s="34" t="s">
        <v>30</v>
      </c>
    </row>
    <row r="28" spans="1:10" x14ac:dyDescent="0.15">
      <c r="B28" s="27"/>
      <c r="C28" s="23"/>
      <c r="D28" s="4"/>
      <c r="F28" s="43"/>
      <c r="G28" s="43"/>
      <c r="H28" s="43"/>
      <c r="I28" s="33"/>
      <c r="J28" s="34"/>
    </row>
    <row r="29" spans="1:10" ht="28" x14ac:dyDescent="0.15">
      <c r="B29" s="27"/>
      <c r="C29" s="46" t="s">
        <v>31</v>
      </c>
      <c r="D29" s="4"/>
      <c r="F29" s="47">
        <v>35000</v>
      </c>
      <c r="G29" s="47">
        <v>32126</v>
      </c>
      <c r="H29" s="47">
        <f t="shared" ref="H29" si="8">F29-G29</f>
        <v>2874</v>
      </c>
      <c r="I29" s="48">
        <f t="shared" ref="I29" si="9">IF(F29=0,0,ROUND(G29/F29,4))</f>
        <v>0.91790000000000005</v>
      </c>
      <c r="J29" s="49" t="s">
        <v>32</v>
      </c>
    </row>
    <row r="30" spans="1:10" ht="15" thickBot="1" x14ac:dyDescent="0.2">
      <c r="A30" s="50"/>
      <c r="B30" s="50"/>
      <c r="C30" s="51"/>
      <c r="D30" s="52"/>
      <c r="E30" s="53"/>
      <c r="F30" s="54"/>
      <c r="G30" s="54"/>
      <c r="H30" s="54"/>
      <c r="I30" s="55"/>
      <c r="J30" s="53"/>
    </row>
    <row r="31" spans="1:10" ht="15" thickTop="1" x14ac:dyDescent="0.15">
      <c r="B31" s="56" t="s">
        <v>33</v>
      </c>
      <c r="C31" s="23"/>
      <c r="F31" s="43"/>
      <c r="G31" s="43"/>
      <c r="H31" s="43"/>
      <c r="I31" s="44"/>
      <c r="J31" s="6"/>
    </row>
    <row r="32" spans="1:10" x14ac:dyDescent="0.15">
      <c r="B32" s="22"/>
      <c r="C32" s="23"/>
      <c r="F32" s="43"/>
      <c r="G32" s="43"/>
      <c r="H32" s="43"/>
      <c r="I32" s="44"/>
      <c r="J32" s="6"/>
    </row>
    <row r="33" spans="1:10" x14ac:dyDescent="0.15">
      <c r="B33" s="27"/>
      <c r="C33" s="57" t="s">
        <v>34</v>
      </c>
      <c r="F33" s="58">
        <v>631772</v>
      </c>
      <c r="G33" s="58">
        <v>593473</v>
      </c>
      <c r="H33" s="58">
        <f t="shared" ref="H33" si="10">F33-G33</f>
        <v>38299</v>
      </c>
      <c r="I33" s="33">
        <f>IF(F33=0,0,ROUND(G33/F33,4))</f>
        <v>0.93940000000000001</v>
      </c>
      <c r="J33" s="34" t="s">
        <v>35</v>
      </c>
    </row>
    <row r="34" spans="1:10" x14ac:dyDescent="0.15">
      <c r="F34" s="43"/>
      <c r="G34" s="43"/>
      <c r="H34" s="43"/>
      <c r="I34" s="44"/>
      <c r="J34" s="6"/>
    </row>
    <row r="35" spans="1:10" x14ac:dyDescent="0.15">
      <c r="C35" s="23" t="s">
        <v>36</v>
      </c>
      <c r="F35" s="58">
        <v>5530</v>
      </c>
      <c r="G35" s="58">
        <v>11473</v>
      </c>
      <c r="H35" s="58">
        <f t="shared" ref="H35" si="11">F35-G35</f>
        <v>-5943</v>
      </c>
      <c r="I35" s="33">
        <f>IF(F35=0,0,ROUND(G35/F35,4))</f>
        <v>2.0747</v>
      </c>
      <c r="J35" s="34" t="s">
        <v>26</v>
      </c>
    </row>
    <row r="36" spans="1:10" x14ac:dyDescent="0.15">
      <c r="B36" s="22"/>
      <c r="C36" s="23"/>
      <c r="F36" s="43"/>
      <c r="G36" s="43"/>
      <c r="H36" s="43"/>
      <c r="I36" s="44"/>
      <c r="J36" s="6"/>
    </row>
    <row r="37" spans="1:10" x14ac:dyDescent="0.15">
      <c r="A37" s="22"/>
      <c r="C37" s="59" t="s">
        <v>37</v>
      </c>
      <c r="D37" s="59"/>
      <c r="E37" s="42"/>
      <c r="F37" s="58">
        <v>3642</v>
      </c>
      <c r="G37" s="58">
        <v>3513</v>
      </c>
      <c r="H37" s="58">
        <f t="shared" ref="H37" si="12">F37-G37</f>
        <v>129</v>
      </c>
      <c r="I37" s="33">
        <f>IF(F37=0,0,ROUND(G37/F37,4))</f>
        <v>0.96460000000000001</v>
      </c>
      <c r="J37" s="34" t="s">
        <v>38</v>
      </c>
    </row>
    <row r="38" spans="1:10" x14ac:dyDescent="0.15">
      <c r="B38" s="22"/>
      <c r="C38" s="23"/>
      <c r="F38" s="43"/>
      <c r="G38" s="43"/>
      <c r="H38" s="43"/>
      <c r="I38" s="44"/>
      <c r="J38" s="6"/>
    </row>
    <row r="39" spans="1:10" x14ac:dyDescent="0.15">
      <c r="B39" s="27"/>
      <c r="C39" s="59" t="s">
        <v>39</v>
      </c>
      <c r="D39" s="1"/>
      <c r="E39" s="42"/>
      <c r="F39" s="58">
        <v>5102</v>
      </c>
      <c r="G39" s="58">
        <v>3335</v>
      </c>
      <c r="H39" s="58">
        <f t="shared" ref="H39" si="13">F39-G39</f>
        <v>1767</v>
      </c>
      <c r="I39" s="33">
        <f>IF(F39=0,0,ROUND(G39/F39,4))</f>
        <v>0.65369999999999995</v>
      </c>
      <c r="J39" s="34" t="s">
        <v>40</v>
      </c>
    </row>
    <row r="40" spans="1:10" x14ac:dyDescent="0.15">
      <c r="B40" s="22"/>
      <c r="C40" s="23"/>
      <c r="F40" s="43"/>
      <c r="G40" s="43"/>
      <c r="H40" s="43"/>
      <c r="I40" s="44"/>
      <c r="J40" s="6"/>
    </row>
    <row r="41" spans="1:10" x14ac:dyDescent="0.15">
      <c r="B41" s="27"/>
      <c r="C41" s="59" t="s">
        <v>41</v>
      </c>
      <c r="D41" s="1"/>
      <c r="E41" s="42"/>
      <c r="F41" s="58">
        <v>354</v>
      </c>
      <c r="G41" s="58">
        <v>365</v>
      </c>
      <c r="H41" s="58">
        <f t="shared" ref="H41" si="14">F41-G41</f>
        <v>-11</v>
      </c>
      <c r="I41" s="33">
        <f>IF(F41=0,0,ROUND(G41/F41,4))</f>
        <v>1.0310999999999999</v>
      </c>
      <c r="J41" s="34" t="s">
        <v>42</v>
      </c>
    </row>
    <row r="42" spans="1:10" x14ac:dyDescent="0.15">
      <c r="B42" s="27"/>
      <c r="C42" s="59"/>
      <c r="D42" s="1"/>
      <c r="E42" s="42"/>
      <c r="F42" s="58"/>
      <c r="G42" s="58"/>
      <c r="H42" s="58"/>
      <c r="I42" s="33"/>
      <c r="J42" s="34"/>
    </row>
    <row r="43" spans="1:10" x14ac:dyDescent="0.15">
      <c r="B43" s="27"/>
      <c r="C43" s="23" t="s">
        <v>43</v>
      </c>
      <c r="D43" s="1"/>
      <c r="E43" s="42"/>
      <c r="F43" s="58">
        <v>9211</v>
      </c>
      <c r="G43" s="58">
        <v>4835</v>
      </c>
      <c r="H43" s="58">
        <f t="shared" ref="H43" si="15">F43-G43</f>
        <v>4376</v>
      </c>
      <c r="I43" s="33">
        <f>IF(F43=0,0,ROUND(G43/F43,4))</f>
        <v>0.52490000000000003</v>
      </c>
      <c r="J43" s="34" t="s">
        <v>44</v>
      </c>
    </row>
    <row r="44" spans="1:10" x14ac:dyDescent="0.15">
      <c r="B44" s="27"/>
      <c r="C44" s="23"/>
      <c r="D44" s="1"/>
      <c r="E44" s="42"/>
      <c r="F44" s="58"/>
      <c r="G44" s="58"/>
      <c r="H44" s="58"/>
      <c r="I44" s="33"/>
      <c r="J44" s="34"/>
    </row>
    <row r="45" spans="1:10" x14ac:dyDescent="0.15">
      <c r="B45" s="27"/>
      <c r="C45" s="59" t="s">
        <v>45</v>
      </c>
      <c r="D45" s="1"/>
      <c r="E45" s="42"/>
      <c r="F45" s="58">
        <v>16184</v>
      </c>
      <c r="G45" s="58">
        <v>4001</v>
      </c>
      <c r="H45" s="58">
        <f t="shared" ref="H45:H49" si="16">F45-G45</f>
        <v>12183</v>
      </c>
      <c r="I45" s="33">
        <f t="shared" ref="I45:I49" si="17">IF(F45=0,0,ROUND(G45/F45,4))</f>
        <v>0.2472</v>
      </c>
      <c r="J45" s="34" t="s">
        <v>46</v>
      </c>
    </row>
    <row r="46" spans="1:10" x14ac:dyDescent="0.15">
      <c r="B46" s="27"/>
      <c r="C46" s="59"/>
      <c r="D46" s="1"/>
      <c r="E46" s="42"/>
      <c r="F46" s="58"/>
      <c r="G46" s="58"/>
      <c r="H46" s="58"/>
      <c r="I46" s="33"/>
      <c r="J46" s="34"/>
    </row>
    <row r="47" spans="1:10" x14ac:dyDescent="0.15">
      <c r="B47" s="27" t="s">
        <v>47</v>
      </c>
      <c r="C47" s="59" t="s">
        <v>48</v>
      </c>
      <c r="D47" s="1"/>
      <c r="E47" s="42"/>
      <c r="F47" s="58">
        <v>22073</v>
      </c>
      <c r="G47" s="58">
        <v>28391</v>
      </c>
      <c r="H47" s="58">
        <f t="shared" si="16"/>
        <v>-6318</v>
      </c>
      <c r="I47" s="33">
        <f t="shared" si="17"/>
        <v>1.2862</v>
      </c>
      <c r="J47" s="34" t="s">
        <v>49</v>
      </c>
    </row>
    <row r="48" spans="1:10" x14ac:dyDescent="0.15">
      <c r="B48" s="27"/>
      <c r="C48" s="59"/>
      <c r="D48" s="1"/>
      <c r="E48" s="42"/>
      <c r="F48" s="58"/>
      <c r="G48" s="58"/>
      <c r="H48" s="58"/>
      <c r="I48" s="33"/>
      <c r="J48" s="34"/>
    </row>
    <row r="49" spans="1:10" x14ac:dyDescent="0.15">
      <c r="B49" s="27" t="s">
        <v>50</v>
      </c>
      <c r="C49" s="59" t="s">
        <v>51</v>
      </c>
      <c r="D49" s="1"/>
      <c r="E49" s="42"/>
      <c r="F49" s="58">
        <v>30108</v>
      </c>
      <c r="G49" s="58">
        <v>17697</v>
      </c>
      <c r="H49" s="58">
        <f t="shared" si="16"/>
        <v>12411</v>
      </c>
      <c r="I49" s="33">
        <f t="shared" si="17"/>
        <v>0.58779999999999999</v>
      </c>
      <c r="J49" s="34" t="s">
        <v>52</v>
      </c>
    </row>
    <row r="50" spans="1:10" x14ac:dyDescent="0.15">
      <c r="B50" s="27"/>
      <c r="C50" s="59"/>
      <c r="D50" s="1"/>
      <c r="E50" s="42"/>
      <c r="F50" s="58"/>
      <c r="G50" s="58"/>
      <c r="H50" s="58"/>
      <c r="I50" s="33"/>
      <c r="J50" s="34"/>
    </row>
    <row r="51" spans="1:10" x14ac:dyDescent="0.15">
      <c r="B51" s="27"/>
      <c r="C51" s="59" t="s">
        <v>53</v>
      </c>
      <c r="D51" s="1"/>
      <c r="E51" s="42"/>
      <c r="F51" s="58">
        <v>17193</v>
      </c>
      <c r="G51" s="58">
        <v>4450</v>
      </c>
      <c r="H51" s="58">
        <f t="shared" ref="H51" si="18">F51-G51</f>
        <v>12743</v>
      </c>
      <c r="I51" s="33">
        <f t="shared" ref="I51" si="19">IF(F51=0,0,ROUND(G51/F51,4))</f>
        <v>0.25879999999999997</v>
      </c>
      <c r="J51" s="34" t="s">
        <v>54</v>
      </c>
    </row>
    <row r="52" spans="1:10" x14ac:dyDescent="0.15">
      <c r="B52" s="27"/>
      <c r="C52" s="59"/>
      <c r="D52" s="60" t="s">
        <v>55</v>
      </c>
      <c r="E52" s="42"/>
      <c r="F52" s="61">
        <v>16471</v>
      </c>
      <c r="G52" s="61">
        <v>4437</v>
      </c>
      <c r="H52" s="58"/>
      <c r="I52" s="33"/>
      <c r="J52" s="34"/>
    </row>
    <row r="53" spans="1:10" x14ac:dyDescent="0.15">
      <c r="B53" s="27"/>
      <c r="C53" s="59"/>
      <c r="D53" s="60" t="s">
        <v>56</v>
      </c>
      <c r="E53" s="42"/>
      <c r="F53" s="61">
        <v>722</v>
      </c>
      <c r="G53" s="61">
        <v>13</v>
      </c>
      <c r="H53" s="58"/>
      <c r="I53" s="33"/>
      <c r="J53" s="34"/>
    </row>
    <row r="54" spans="1:10" ht="15" thickBot="1" x14ac:dyDescent="0.2">
      <c r="A54" s="50"/>
      <c r="B54" s="50"/>
      <c r="C54" s="62"/>
      <c r="D54" s="62"/>
      <c r="E54" s="63"/>
      <c r="F54" s="64"/>
      <c r="G54" s="64"/>
      <c r="H54" s="64"/>
      <c r="I54" s="65"/>
      <c r="J54" s="63"/>
    </row>
    <row r="55" spans="1:10" ht="15" thickTop="1" x14ac:dyDescent="0.15">
      <c r="B55" s="56" t="s">
        <v>57</v>
      </c>
      <c r="F55" s="28"/>
      <c r="G55" s="28"/>
      <c r="H55" s="28"/>
      <c r="I55" s="33"/>
      <c r="J55" s="6"/>
    </row>
    <row r="56" spans="1:10" x14ac:dyDescent="0.15">
      <c r="B56" s="22"/>
      <c r="F56" s="28"/>
      <c r="G56" s="28"/>
      <c r="H56" s="28"/>
      <c r="I56" s="33"/>
      <c r="J56" s="6"/>
    </row>
    <row r="57" spans="1:10" x14ac:dyDescent="0.15">
      <c r="B57" s="27" t="s">
        <v>58</v>
      </c>
      <c r="C57" s="59" t="s">
        <v>59</v>
      </c>
      <c r="D57" s="1"/>
      <c r="E57" s="42"/>
      <c r="F57" s="58">
        <v>59158</v>
      </c>
      <c r="G57" s="58">
        <v>65387</v>
      </c>
      <c r="H57" s="58">
        <f t="shared" ref="H57" si="20">F57-G57</f>
        <v>-6229</v>
      </c>
      <c r="I57" s="33">
        <f>IF(F57=0,0,ROUND(G57/F57,4))</f>
        <v>1.1052999999999999</v>
      </c>
      <c r="J57" s="66" t="s">
        <v>60</v>
      </c>
    </row>
    <row r="58" spans="1:10" x14ac:dyDescent="0.15">
      <c r="B58" s="22"/>
      <c r="D58" s="67"/>
      <c r="F58" s="28"/>
      <c r="G58" s="28"/>
      <c r="H58" s="28"/>
      <c r="I58" s="33"/>
      <c r="J58" s="6"/>
    </row>
    <row r="59" spans="1:10" x14ac:dyDescent="0.15">
      <c r="B59" s="22"/>
      <c r="C59" s="23" t="s">
        <v>61</v>
      </c>
      <c r="D59" s="67"/>
      <c r="F59" s="32">
        <v>16766</v>
      </c>
      <c r="G59" s="32">
        <v>33749</v>
      </c>
      <c r="H59" s="32">
        <f t="shared" ref="H59" si="21">F59-G59</f>
        <v>-16983</v>
      </c>
      <c r="I59" s="33">
        <f>IF(F59=0,0,ROUND(G59/F59,4))</f>
        <v>2.0129000000000001</v>
      </c>
      <c r="J59" s="34" t="s">
        <v>62</v>
      </c>
    </row>
    <row r="60" spans="1:10" x14ac:dyDescent="0.15">
      <c r="B60" s="22"/>
      <c r="D60" s="67"/>
      <c r="F60" s="28"/>
      <c r="G60" s="28"/>
      <c r="H60" s="28"/>
      <c r="I60" s="33"/>
      <c r="J60" s="6"/>
    </row>
    <row r="61" spans="1:10" x14ac:dyDescent="0.15">
      <c r="B61" s="27"/>
      <c r="C61" s="68" t="s">
        <v>63</v>
      </c>
      <c r="D61" s="1"/>
      <c r="E61" s="69"/>
      <c r="F61" s="58">
        <v>28264</v>
      </c>
      <c r="G61" s="58">
        <v>28358</v>
      </c>
      <c r="H61" s="58">
        <f t="shared" ref="H61" si="22">F61-G61</f>
        <v>-94</v>
      </c>
      <c r="I61" s="33">
        <f t="shared" ref="I61" si="23">IF(F61=0,0,ROUND(G61/F61,4))</f>
        <v>1.0033000000000001</v>
      </c>
      <c r="J61" s="34" t="s">
        <v>64</v>
      </c>
    </row>
    <row r="62" spans="1:10" x14ac:dyDescent="0.15">
      <c r="B62" s="27"/>
      <c r="C62" s="70"/>
      <c r="D62" s="70"/>
      <c r="E62" s="69"/>
      <c r="F62" s="58"/>
      <c r="G62" s="58"/>
      <c r="H62" s="58"/>
      <c r="I62" s="71"/>
      <c r="J62" s="69"/>
    </row>
    <row r="63" spans="1:10" x14ac:dyDescent="0.15">
      <c r="B63" s="27"/>
      <c r="C63" s="68" t="s">
        <v>65</v>
      </c>
      <c r="D63" s="70"/>
      <c r="E63" s="69"/>
      <c r="F63" s="32">
        <v>1976</v>
      </c>
      <c r="G63" s="32">
        <v>24604</v>
      </c>
      <c r="H63" s="58">
        <f t="shared" ref="H63" si="24">F63-G63</f>
        <v>-22628</v>
      </c>
      <c r="I63" s="33">
        <f>IF(F63=0,0,ROUND(G63/F63,4))</f>
        <v>12.4514</v>
      </c>
      <c r="J63" s="34" t="s">
        <v>66</v>
      </c>
    </row>
    <row r="64" spans="1:10" ht="15" thickBot="1" x14ac:dyDescent="0.2">
      <c r="A64" s="72"/>
      <c r="B64" s="72"/>
      <c r="C64" s="52"/>
      <c r="D64" s="52"/>
      <c r="E64" s="53"/>
      <c r="F64" s="73"/>
      <c r="G64" s="73"/>
      <c r="H64" s="73"/>
      <c r="I64" s="74"/>
      <c r="J64" s="73"/>
    </row>
    <row r="65" spans="2:8" s="1" customFormat="1" ht="15" thickTop="1" x14ac:dyDescent="0.15">
      <c r="B65" s="2"/>
      <c r="C65" s="3"/>
      <c r="D65" s="3"/>
      <c r="E65" s="6"/>
      <c r="F65" s="3"/>
      <c r="G65" s="3"/>
      <c r="H65" s="3"/>
    </row>
    <row r="66" spans="2:8" s="1" customFormat="1" x14ac:dyDescent="0.15">
      <c r="B66" s="27" t="s">
        <v>47</v>
      </c>
      <c r="C66" s="3" t="s">
        <v>67</v>
      </c>
      <c r="D66" s="3"/>
      <c r="E66" s="6"/>
      <c r="F66" s="3"/>
      <c r="G66" s="3"/>
      <c r="H66" s="3"/>
    </row>
    <row r="67" spans="2:8" s="1" customFormat="1" x14ac:dyDescent="0.15">
      <c r="B67" s="27" t="s">
        <v>50</v>
      </c>
      <c r="C67" s="3" t="s">
        <v>68</v>
      </c>
      <c r="D67" s="3"/>
      <c r="E67" s="6"/>
      <c r="F67" s="3"/>
      <c r="G67" s="3"/>
      <c r="H67" s="3"/>
    </row>
    <row r="68" spans="2:8" s="1" customFormat="1" x14ac:dyDescent="0.15">
      <c r="B68" s="75" t="s">
        <v>58</v>
      </c>
      <c r="C68" s="3" t="s">
        <v>69</v>
      </c>
      <c r="D68" s="3"/>
      <c r="E68" s="6"/>
      <c r="F68" s="3"/>
      <c r="G68" s="3"/>
      <c r="H68" s="3"/>
    </row>
    <row r="69" spans="2:8" s="1" customFormat="1" x14ac:dyDescent="0.15">
      <c r="B69" s="2"/>
      <c r="C69" s="3"/>
      <c r="D69" s="3"/>
      <c r="E69" s="6"/>
      <c r="F69" s="3"/>
      <c r="G69" s="76"/>
      <c r="H69" s="77"/>
    </row>
    <row r="70" spans="2:8" s="1" customFormat="1" x14ac:dyDescent="0.15">
      <c r="B70" s="2"/>
      <c r="C70" s="3"/>
      <c r="D70" s="3"/>
      <c r="E70" s="6"/>
      <c r="F70" s="3"/>
      <c r="G70" s="78"/>
      <c r="H70" s="77"/>
    </row>
    <row r="71" spans="2:8" s="1" customFormat="1" x14ac:dyDescent="0.15">
      <c r="B71" s="2"/>
      <c r="C71" s="3"/>
      <c r="D71" s="3"/>
      <c r="E71" s="6"/>
      <c r="F71" s="4"/>
      <c r="G71" s="76"/>
      <c r="H71" s="77"/>
    </row>
    <row r="72" spans="2:8" s="1" customFormat="1" x14ac:dyDescent="0.15">
      <c r="B72" s="2"/>
      <c r="C72" s="3"/>
      <c r="D72" s="3"/>
      <c r="E72" s="6"/>
      <c r="F72" s="3"/>
      <c r="G72" s="3"/>
      <c r="H72" s="3"/>
    </row>
  </sheetData>
  <mergeCells count="1">
    <mergeCell ref="A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I157"/>
  <sheetViews>
    <sheetView showRuler="0" workbookViewId="0">
      <selection activeCell="K9" sqref="K9"/>
    </sheetView>
  </sheetViews>
  <sheetFormatPr baseColWidth="10" defaultRowHeight="16" x14ac:dyDescent="0.2"/>
  <cols>
    <col min="1" max="1" width="16.5" style="109" customWidth="1"/>
    <col min="2" max="2" width="14.33203125" style="113" customWidth="1"/>
    <col min="3" max="3" width="13.83203125" style="113" customWidth="1"/>
    <col min="4" max="4" width="12.33203125" style="113" customWidth="1"/>
    <col min="5" max="5" width="12" style="113" customWidth="1"/>
    <col min="6" max="6" width="2.33203125" style="114" customWidth="1"/>
    <col min="7" max="7" width="14" style="113" customWidth="1"/>
    <col min="8" max="8" width="16.5" style="109" customWidth="1"/>
    <col min="9" max="9" width="15.6640625" style="113" customWidth="1"/>
    <col min="10" max="16384" width="10.83203125" style="97"/>
  </cols>
  <sheetData>
    <row r="1" spans="1:9" ht="24" thickBot="1" x14ac:dyDescent="0.3">
      <c r="A1" s="174" t="s">
        <v>144</v>
      </c>
      <c r="B1" s="175"/>
      <c r="C1" s="175"/>
      <c r="D1" s="175"/>
      <c r="E1" s="175"/>
      <c r="F1" s="175"/>
      <c r="G1" s="176"/>
      <c r="H1" s="157" t="s">
        <v>70</v>
      </c>
      <c r="I1" s="158"/>
    </row>
    <row r="2" spans="1:9" ht="16" customHeight="1" x14ac:dyDescent="0.2">
      <c r="A2" s="159" t="s">
        <v>71</v>
      </c>
      <c r="B2" s="160" t="s">
        <v>72</v>
      </c>
      <c r="C2" s="160" t="s">
        <v>72</v>
      </c>
      <c r="D2" s="163" t="s">
        <v>139</v>
      </c>
      <c r="E2" s="166" t="s">
        <v>140</v>
      </c>
      <c r="F2" s="104"/>
      <c r="G2" s="169" t="s">
        <v>73</v>
      </c>
      <c r="H2" s="172" t="s">
        <v>71</v>
      </c>
      <c r="I2" s="167" t="s">
        <v>73</v>
      </c>
    </row>
    <row r="3" spans="1:9" x14ac:dyDescent="0.2">
      <c r="A3" s="159"/>
      <c r="B3" s="161"/>
      <c r="C3" s="161"/>
      <c r="D3" s="164"/>
      <c r="E3" s="167"/>
      <c r="F3" s="104"/>
      <c r="G3" s="170"/>
      <c r="H3" s="172"/>
      <c r="I3" s="167"/>
    </row>
    <row r="4" spans="1:9" x14ac:dyDescent="0.2">
      <c r="A4" s="159"/>
      <c r="B4" s="162"/>
      <c r="C4" s="162"/>
      <c r="D4" s="164"/>
      <c r="E4" s="167"/>
      <c r="F4" s="79"/>
      <c r="G4" s="170"/>
      <c r="H4" s="172"/>
      <c r="I4" s="167"/>
    </row>
    <row r="5" spans="1:9" ht="17" thickBot="1" x14ac:dyDescent="0.25">
      <c r="A5" s="159"/>
      <c r="B5" s="79" t="s">
        <v>74</v>
      </c>
      <c r="C5" s="79" t="s">
        <v>2</v>
      </c>
      <c r="D5" s="165"/>
      <c r="E5" s="168"/>
      <c r="F5" s="79"/>
      <c r="G5" s="171"/>
      <c r="H5" s="173"/>
      <c r="I5" s="168"/>
    </row>
    <row r="6" spans="1:9" x14ac:dyDescent="0.2">
      <c r="A6" s="80" t="s">
        <v>75</v>
      </c>
      <c r="B6" s="105">
        <v>47034176</v>
      </c>
      <c r="C6" s="105">
        <v>36888890</v>
      </c>
      <c r="D6" s="142">
        <f>IF(B6-C6&lt;0,0,B6-C6)</f>
        <v>10145286</v>
      </c>
      <c r="E6" s="105">
        <f>IF(B6-C6&gt;0,0,B6-C6)</f>
        <v>0</v>
      </c>
      <c r="F6" s="105"/>
      <c r="G6" s="106">
        <f>IF(B6=0,0,ROUND(C6/B6,4))</f>
        <v>0.7843</v>
      </c>
      <c r="H6" s="128" t="s">
        <v>76</v>
      </c>
      <c r="I6" s="121">
        <v>0.28499999999999998</v>
      </c>
    </row>
    <row r="7" spans="1:9" x14ac:dyDescent="0.2">
      <c r="A7" s="80" t="s">
        <v>77</v>
      </c>
      <c r="B7" s="105">
        <v>27607</v>
      </c>
      <c r="C7" s="105">
        <v>99475</v>
      </c>
      <c r="D7" s="142">
        <f t="shared" ref="D7:D63" si="0">IF(B7-C7&lt;0,0,B7-C7)</f>
        <v>0</v>
      </c>
      <c r="E7" s="105">
        <f t="shared" ref="E7:E63" si="1">IF(B7-C7&gt;0,0,B7-C7)</f>
        <v>-71868</v>
      </c>
      <c r="F7" s="105"/>
      <c r="G7" s="106">
        <f t="shared" ref="G7:G63" si="2">IF(B7=0,0,ROUND(C7/B7,4))</f>
        <v>3.6032999999999999</v>
      </c>
      <c r="H7" s="128" t="s">
        <v>78</v>
      </c>
      <c r="I7" s="121">
        <v>0.34339999999999998</v>
      </c>
    </row>
    <row r="8" spans="1:9" x14ac:dyDescent="0.2">
      <c r="A8" s="80" t="s">
        <v>79</v>
      </c>
      <c r="B8" s="105">
        <v>559985</v>
      </c>
      <c r="C8" s="105">
        <v>455246</v>
      </c>
      <c r="D8" s="142">
        <f t="shared" si="0"/>
        <v>104739</v>
      </c>
      <c r="E8" s="105">
        <f t="shared" si="1"/>
        <v>0</v>
      </c>
      <c r="F8" s="105"/>
      <c r="G8" s="106">
        <f t="shared" si="2"/>
        <v>0.81299999999999994</v>
      </c>
      <c r="H8" s="128" t="s">
        <v>80</v>
      </c>
      <c r="I8" s="121">
        <v>0.46489999999999998</v>
      </c>
    </row>
    <row r="9" spans="1:9" x14ac:dyDescent="0.2">
      <c r="A9" s="80" t="s">
        <v>81</v>
      </c>
      <c r="B9" s="105">
        <v>9592004</v>
      </c>
      <c r="C9" s="105">
        <v>6282511</v>
      </c>
      <c r="D9" s="142">
        <f t="shared" si="0"/>
        <v>3309493</v>
      </c>
      <c r="E9" s="105">
        <f t="shared" si="1"/>
        <v>0</v>
      </c>
      <c r="F9" s="105"/>
      <c r="G9" s="106">
        <f t="shared" si="2"/>
        <v>0.65500000000000003</v>
      </c>
      <c r="H9" s="128" t="s">
        <v>82</v>
      </c>
      <c r="I9" s="121">
        <v>0.47670000000000001</v>
      </c>
    </row>
    <row r="10" spans="1:9" x14ac:dyDescent="0.2">
      <c r="A10" s="80" t="s">
        <v>83</v>
      </c>
      <c r="B10" s="105">
        <v>1028494</v>
      </c>
      <c r="C10" s="105">
        <v>845626</v>
      </c>
      <c r="D10" s="142">
        <f t="shared" si="0"/>
        <v>182868</v>
      </c>
      <c r="E10" s="105">
        <f t="shared" si="1"/>
        <v>0</v>
      </c>
      <c r="F10" s="105"/>
      <c r="G10" s="106">
        <f t="shared" si="2"/>
        <v>0.82220000000000004</v>
      </c>
      <c r="H10" s="128" t="s">
        <v>84</v>
      </c>
      <c r="I10" s="121">
        <v>0.56410000000000005</v>
      </c>
    </row>
    <row r="11" spans="1:9" x14ac:dyDescent="0.2">
      <c r="A11" s="80" t="s">
        <v>85</v>
      </c>
      <c r="B11" s="105">
        <v>322192</v>
      </c>
      <c r="C11" s="105">
        <v>348085</v>
      </c>
      <c r="D11" s="142">
        <f t="shared" si="0"/>
        <v>0</v>
      </c>
      <c r="E11" s="105">
        <f t="shared" si="1"/>
        <v>-25893</v>
      </c>
      <c r="F11" s="105"/>
      <c r="G11" s="106">
        <f t="shared" si="2"/>
        <v>1.0804</v>
      </c>
      <c r="H11" s="128" t="s">
        <v>86</v>
      </c>
      <c r="I11" s="121">
        <v>0.59199999999999997</v>
      </c>
    </row>
    <row r="12" spans="1:9" x14ac:dyDescent="0.2">
      <c r="A12" s="80" t="s">
        <v>87</v>
      </c>
      <c r="B12" s="105">
        <v>30135424</v>
      </c>
      <c r="C12" s="105">
        <v>25253036</v>
      </c>
      <c r="D12" s="142">
        <f t="shared" si="0"/>
        <v>4882388</v>
      </c>
      <c r="E12" s="105">
        <f t="shared" si="1"/>
        <v>0</v>
      </c>
      <c r="F12" s="105"/>
      <c r="G12" s="106">
        <f t="shared" si="2"/>
        <v>0.83799999999999997</v>
      </c>
      <c r="H12" s="128" t="s">
        <v>88</v>
      </c>
      <c r="I12" s="121">
        <v>0.60580000000000001</v>
      </c>
    </row>
    <row r="13" spans="1:9" x14ac:dyDescent="0.2">
      <c r="A13" s="80" t="s">
        <v>89</v>
      </c>
      <c r="B13" s="105">
        <v>1891296</v>
      </c>
      <c r="C13" s="105">
        <v>1413445</v>
      </c>
      <c r="D13" s="142">
        <f t="shared" si="0"/>
        <v>477851</v>
      </c>
      <c r="E13" s="105">
        <f t="shared" si="1"/>
        <v>0</v>
      </c>
      <c r="F13" s="105"/>
      <c r="G13" s="106">
        <f t="shared" si="2"/>
        <v>0.74729999999999996</v>
      </c>
      <c r="H13" s="128" t="s">
        <v>90</v>
      </c>
      <c r="I13" s="121">
        <v>0.63300000000000001</v>
      </c>
    </row>
    <row r="14" spans="1:9" x14ac:dyDescent="0.2">
      <c r="A14" s="80" t="s">
        <v>91</v>
      </c>
      <c r="B14" s="105">
        <v>3215209</v>
      </c>
      <c r="C14" s="105">
        <v>2914648</v>
      </c>
      <c r="D14" s="142">
        <f t="shared" si="0"/>
        <v>300561</v>
      </c>
      <c r="E14" s="105">
        <f t="shared" si="1"/>
        <v>0</v>
      </c>
      <c r="F14" s="105"/>
      <c r="G14" s="106">
        <f t="shared" si="2"/>
        <v>0.90649999999999997</v>
      </c>
      <c r="H14" s="128" t="s">
        <v>92</v>
      </c>
      <c r="I14" s="121">
        <v>0.63780000000000003</v>
      </c>
    </row>
    <row r="15" spans="1:9" x14ac:dyDescent="0.2">
      <c r="A15" s="80" t="s">
        <v>93</v>
      </c>
      <c r="B15" s="105">
        <v>42802084</v>
      </c>
      <c r="C15" s="105">
        <v>36365225</v>
      </c>
      <c r="D15" s="142">
        <f t="shared" si="0"/>
        <v>6436859</v>
      </c>
      <c r="E15" s="105">
        <f t="shared" si="1"/>
        <v>0</v>
      </c>
      <c r="F15" s="105"/>
      <c r="G15" s="106">
        <f t="shared" si="2"/>
        <v>0.84960000000000002</v>
      </c>
      <c r="H15" s="128" t="s">
        <v>94</v>
      </c>
      <c r="I15" s="121">
        <v>0.64190000000000003</v>
      </c>
    </row>
    <row r="16" spans="1:9" x14ac:dyDescent="0.2">
      <c r="A16" s="80" t="s">
        <v>95</v>
      </c>
      <c r="B16" s="105">
        <v>1553440</v>
      </c>
      <c r="C16" s="105">
        <v>1685138</v>
      </c>
      <c r="D16" s="142">
        <f t="shared" si="0"/>
        <v>0</v>
      </c>
      <c r="E16" s="105">
        <f t="shared" si="1"/>
        <v>-131698</v>
      </c>
      <c r="F16" s="105"/>
      <c r="G16" s="106">
        <f t="shared" si="2"/>
        <v>1.0848</v>
      </c>
      <c r="H16" s="128" t="s">
        <v>81</v>
      </c>
      <c r="I16" s="121">
        <v>0.65500000000000003</v>
      </c>
    </row>
    <row r="17" spans="1:9" x14ac:dyDescent="0.2">
      <c r="A17" s="80" t="s">
        <v>96</v>
      </c>
      <c r="B17" s="105">
        <v>7457045</v>
      </c>
      <c r="C17" s="105">
        <v>7753818</v>
      </c>
      <c r="D17" s="142">
        <f t="shared" si="0"/>
        <v>0</v>
      </c>
      <c r="E17" s="105">
        <f t="shared" si="1"/>
        <v>-296773</v>
      </c>
      <c r="F17" s="105"/>
      <c r="G17" s="106">
        <f t="shared" si="2"/>
        <v>1.0398000000000001</v>
      </c>
      <c r="H17" s="128" t="s">
        <v>97</v>
      </c>
      <c r="I17" s="121">
        <v>0.66339999999999999</v>
      </c>
    </row>
    <row r="18" spans="1:9" x14ac:dyDescent="0.2">
      <c r="A18" s="80" t="s">
        <v>98</v>
      </c>
      <c r="B18" s="105">
        <v>7891650</v>
      </c>
      <c r="C18" s="105">
        <v>5883431</v>
      </c>
      <c r="D18" s="142">
        <f t="shared" si="0"/>
        <v>2008219</v>
      </c>
      <c r="E18" s="105">
        <f t="shared" si="1"/>
        <v>0</v>
      </c>
      <c r="F18" s="105"/>
      <c r="G18" s="106">
        <f t="shared" si="2"/>
        <v>0.74550000000000005</v>
      </c>
      <c r="H18" s="128" t="s">
        <v>99</v>
      </c>
      <c r="I18" s="121">
        <v>0.67279999999999995</v>
      </c>
    </row>
    <row r="19" spans="1:9" x14ac:dyDescent="0.2">
      <c r="A19" s="80" t="s">
        <v>80</v>
      </c>
      <c r="B19" s="105">
        <v>594036</v>
      </c>
      <c r="C19" s="105">
        <v>276163</v>
      </c>
      <c r="D19" s="142">
        <f t="shared" si="0"/>
        <v>317873</v>
      </c>
      <c r="E19" s="105">
        <f t="shared" si="1"/>
        <v>0</v>
      </c>
      <c r="F19" s="105"/>
      <c r="G19" s="106">
        <f t="shared" si="2"/>
        <v>0.46489999999999998</v>
      </c>
      <c r="H19" s="128" t="s">
        <v>100</v>
      </c>
      <c r="I19" s="121">
        <v>0.6875</v>
      </c>
    </row>
    <row r="20" spans="1:9" x14ac:dyDescent="0.2">
      <c r="A20" s="80" t="s">
        <v>101</v>
      </c>
      <c r="B20" s="105">
        <v>29864638</v>
      </c>
      <c r="C20" s="105">
        <v>25813270</v>
      </c>
      <c r="D20" s="142">
        <f t="shared" si="0"/>
        <v>4051368</v>
      </c>
      <c r="E20" s="105">
        <f t="shared" si="1"/>
        <v>0</v>
      </c>
      <c r="F20" s="105"/>
      <c r="G20" s="106">
        <f t="shared" si="2"/>
        <v>0.86429999999999996</v>
      </c>
      <c r="H20" s="128" t="s">
        <v>102</v>
      </c>
      <c r="I20" s="121">
        <v>0.69720000000000004</v>
      </c>
    </row>
    <row r="21" spans="1:9" x14ac:dyDescent="0.2">
      <c r="A21" s="80" t="s">
        <v>103</v>
      </c>
      <c r="B21" s="105">
        <v>5941858</v>
      </c>
      <c r="C21" s="105">
        <v>5320023</v>
      </c>
      <c r="D21" s="142">
        <f t="shared" si="0"/>
        <v>621835</v>
      </c>
      <c r="E21" s="105">
        <f t="shared" si="1"/>
        <v>0</v>
      </c>
      <c r="F21" s="105"/>
      <c r="G21" s="106">
        <f t="shared" si="2"/>
        <v>0.89529999999999998</v>
      </c>
      <c r="H21" s="128" t="s">
        <v>104</v>
      </c>
      <c r="I21" s="121">
        <v>0.70130000000000003</v>
      </c>
    </row>
    <row r="22" spans="1:9" x14ac:dyDescent="0.2">
      <c r="A22" s="80" t="s">
        <v>105</v>
      </c>
      <c r="B22" s="105">
        <v>2326144</v>
      </c>
      <c r="C22" s="105">
        <v>2581026</v>
      </c>
      <c r="D22" s="142">
        <f t="shared" si="0"/>
        <v>0</v>
      </c>
      <c r="E22" s="105">
        <f t="shared" si="1"/>
        <v>-254882</v>
      </c>
      <c r="F22" s="105"/>
      <c r="G22" s="106">
        <f t="shared" si="2"/>
        <v>1.1095999999999999</v>
      </c>
      <c r="H22" s="128" t="s">
        <v>106</v>
      </c>
      <c r="I22" s="121">
        <v>0.70369999999999999</v>
      </c>
    </row>
    <row r="23" spans="1:9" x14ac:dyDescent="0.2">
      <c r="A23" s="80" t="s">
        <v>86</v>
      </c>
      <c r="B23" s="105">
        <v>910081</v>
      </c>
      <c r="C23" s="105">
        <v>538771</v>
      </c>
      <c r="D23" s="142">
        <f t="shared" si="0"/>
        <v>371310</v>
      </c>
      <c r="E23" s="105">
        <f t="shared" si="1"/>
        <v>0</v>
      </c>
      <c r="F23" s="105"/>
      <c r="G23" s="106">
        <f t="shared" si="2"/>
        <v>0.59199999999999997</v>
      </c>
      <c r="H23" s="128" t="s">
        <v>107</v>
      </c>
      <c r="I23" s="121">
        <v>0.70440000000000003</v>
      </c>
    </row>
    <row r="24" spans="1:9" x14ac:dyDescent="0.2">
      <c r="A24" s="80" t="s">
        <v>108</v>
      </c>
      <c r="B24" s="105">
        <v>316274652</v>
      </c>
      <c r="C24" s="105">
        <v>233705016</v>
      </c>
      <c r="D24" s="142">
        <f t="shared" si="0"/>
        <v>82569636</v>
      </c>
      <c r="E24" s="105">
        <f t="shared" si="1"/>
        <v>0</v>
      </c>
      <c r="F24" s="105"/>
      <c r="G24" s="106">
        <f t="shared" si="2"/>
        <v>0.7389</v>
      </c>
      <c r="H24" s="128" t="s">
        <v>109</v>
      </c>
      <c r="I24" s="121">
        <v>0.71589999999999998</v>
      </c>
    </row>
    <row r="25" spans="1:9" x14ac:dyDescent="0.2">
      <c r="A25" s="80" t="s">
        <v>110</v>
      </c>
      <c r="B25" s="105">
        <v>3217582</v>
      </c>
      <c r="C25" s="105">
        <v>2768255</v>
      </c>
      <c r="D25" s="142">
        <f t="shared" si="0"/>
        <v>449327</v>
      </c>
      <c r="E25" s="105">
        <f t="shared" si="1"/>
        <v>0</v>
      </c>
      <c r="F25" s="105"/>
      <c r="G25" s="106">
        <f t="shared" si="2"/>
        <v>0.86040000000000005</v>
      </c>
      <c r="H25" s="128" t="s">
        <v>111</v>
      </c>
      <c r="I25" s="121">
        <v>0.72689999999999999</v>
      </c>
    </row>
    <row r="26" spans="1:9" x14ac:dyDescent="0.2">
      <c r="A26" s="80" t="s">
        <v>84</v>
      </c>
      <c r="B26" s="105">
        <v>5848330</v>
      </c>
      <c r="C26" s="105">
        <v>3298900</v>
      </c>
      <c r="D26" s="142">
        <f t="shared" si="0"/>
        <v>2549430</v>
      </c>
      <c r="E26" s="105">
        <f t="shared" si="1"/>
        <v>0</v>
      </c>
      <c r="F26" s="105"/>
      <c r="G26" s="106">
        <f t="shared" si="2"/>
        <v>0.56410000000000005</v>
      </c>
      <c r="H26" s="128" t="s">
        <v>108</v>
      </c>
      <c r="I26" s="121">
        <v>0.7389</v>
      </c>
    </row>
    <row r="27" spans="1:9" x14ac:dyDescent="0.2">
      <c r="A27" s="80" t="s">
        <v>92</v>
      </c>
      <c r="B27" s="105">
        <v>947918</v>
      </c>
      <c r="C27" s="105">
        <v>604546</v>
      </c>
      <c r="D27" s="142">
        <f t="shared" si="0"/>
        <v>343372</v>
      </c>
      <c r="E27" s="105">
        <f t="shared" si="1"/>
        <v>0</v>
      </c>
      <c r="F27" s="105"/>
      <c r="G27" s="106">
        <f t="shared" si="2"/>
        <v>0.63780000000000003</v>
      </c>
      <c r="H27" s="128" t="s">
        <v>112</v>
      </c>
      <c r="I27" s="121">
        <v>0.74270000000000003</v>
      </c>
    </row>
    <row r="28" spans="1:9" x14ac:dyDescent="0.2">
      <c r="A28" s="80" t="s">
        <v>106</v>
      </c>
      <c r="B28" s="105">
        <v>2831300</v>
      </c>
      <c r="C28" s="105">
        <v>1992485</v>
      </c>
      <c r="D28" s="142">
        <f t="shared" si="0"/>
        <v>838815</v>
      </c>
      <c r="E28" s="105">
        <f t="shared" si="1"/>
        <v>0</v>
      </c>
      <c r="F28" s="105"/>
      <c r="G28" s="106">
        <f t="shared" si="2"/>
        <v>0.70369999999999999</v>
      </c>
      <c r="H28" s="128" t="s">
        <v>98</v>
      </c>
      <c r="I28" s="121">
        <v>0.74550000000000005</v>
      </c>
    </row>
    <row r="29" spans="1:9" x14ac:dyDescent="0.2">
      <c r="A29" s="80" t="s">
        <v>111</v>
      </c>
      <c r="B29" s="105">
        <v>13197269</v>
      </c>
      <c r="C29" s="105">
        <v>9592689</v>
      </c>
      <c r="D29" s="142">
        <f t="shared" si="0"/>
        <v>3604580</v>
      </c>
      <c r="E29" s="105">
        <f t="shared" si="1"/>
        <v>0</v>
      </c>
      <c r="F29" s="105"/>
      <c r="G29" s="106">
        <f t="shared" si="2"/>
        <v>0.72689999999999999</v>
      </c>
      <c r="H29" s="128" t="s">
        <v>89</v>
      </c>
      <c r="I29" s="121">
        <v>0.74729999999999996</v>
      </c>
    </row>
    <row r="30" spans="1:9" x14ac:dyDescent="0.2">
      <c r="A30" s="80" t="s">
        <v>113</v>
      </c>
      <c r="B30" s="105">
        <v>659745</v>
      </c>
      <c r="C30" s="105">
        <v>816642</v>
      </c>
      <c r="D30" s="142">
        <f t="shared" si="0"/>
        <v>0</v>
      </c>
      <c r="E30" s="105">
        <f t="shared" si="1"/>
        <v>-156897</v>
      </c>
      <c r="F30" s="105"/>
      <c r="G30" s="106">
        <f t="shared" si="2"/>
        <v>1.2378</v>
      </c>
      <c r="H30" s="128" t="s">
        <v>114</v>
      </c>
      <c r="I30" s="121">
        <v>0.75890000000000002</v>
      </c>
    </row>
    <row r="31" spans="1:9" x14ac:dyDescent="0.2">
      <c r="A31" s="80" t="s">
        <v>78</v>
      </c>
      <c r="B31" s="105">
        <v>259322</v>
      </c>
      <c r="C31" s="105">
        <v>89061</v>
      </c>
      <c r="D31" s="142">
        <f t="shared" si="0"/>
        <v>170261</v>
      </c>
      <c r="E31" s="105">
        <f t="shared" si="1"/>
        <v>0</v>
      </c>
      <c r="F31" s="105"/>
      <c r="G31" s="106">
        <f t="shared" si="2"/>
        <v>0.34339999999999998</v>
      </c>
      <c r="H31" s="128" t="s">
        <v>115</v>
      </c>
      <c r="I31" s="121">
        <v>0.76859999999999995</v>
      </c>
    </row>
    <row r="32" spans="1:9" x14ac:dyDescent="0.2">
      <c r="A32" s="80" t="s">
        <v>116</v>
      </c>
      <c r="B32" s="105">
        <v>13184680</v>
      </c>
      <c r="C32" s="105">
        <v>12098037</v>
      </c>
      <c r="D32" s="142">
        <f t="shared" si="0"/>
        <v>1086643</v>
      </c>
      <c r="E32" s="105">
        <f t="shared" si="1"/>
        <v>0</v>
      </c>
      <c r="F32" s="105"/>
      <c r="G32" s="106">
        <f t="shared" si="2"/>
        <v>0.91759999999999997</v>
      </c>
      <c r="H32" s="128" t="s">
        <v>117</v>
      </c>
      <c r="I32" s="121">
        <v>0.78369999999999995</v>
      </c>
    </row>
    <row r="33" spans="1:9" x14ac:dyDescent="0.2">
      <c r="A33" s="80" t="s">
        <v>118</v>
      </c>
      <c r="B33" s="105">
        <v>2295666</v>
      </c>
      <c r="C33" s="105">
        <v>2027736</v>
      </c>
      <c r="D33" s="142">
        <f t="shared" si="0"/>
        <v>267930</v>
      </c>
      <c r="E33" s="105">
        <f t="shared" si="1"/>
        <v>0</v>
      </c>
      <c r="F33" s="105"/>
      <c r="G33" s="106">
        <f t="shared" si="2"/>
        <v>0.88329999999999997</v>
      </c>
      <c r="H33" s="128" t="s">
        <v>75</v>
      </c>
      <c r="I33" s="121">
        <v>0.7843</v>
      </c>
    </row>
    <row r="34" spans="1:9" x14ac:dyDescent="0.2">
      <c r="A34" s="80" t="s">
        <v>119</v>
      </c>
      <c r="B34" s="105">
        <v>1972175</v>
      </c>
      <c r="C34" s="105">
        <v>1737650</v>
      </c>
      <c r="D34" s="142">
        <f t="shared" si="0"/>
        <v>234525</v>
      </c>
      <c r="E34" s="105">
        <f t="shared" si="1"/>
        <v>0</v>
      </c>
      <c r="F34" s="105"/>
      <c r="G34" s="106">
        <f t="shared" si="2"/>
        <v>0.88109999999999999</v>
      </c>
      <c r="H34" s="128" t="s">
        <v>120</v>
      </c>
      <c r="I34" s="121">
        <v>0.78649999999999998</v>
      </c>
    </row>
    <row r="35" spans="1:9" x14ac:dyDescent="0.2">
      <c r="A35" s="80" t="s">
        <v>115</v>
      </c>
      <c r="B35" s="105">
        <v>57522406</v>
      </c>
      <c r="C35" s="105">
        <v>44212318</v>
      </c>
      <c r="D35" s="142">
        <f t="shared" si="0"/>
        <v>13310088</v>
      </c>
      <c r="E35" s="105">
        <f t="shared" si="1"/>
        <v>0</v>
      </c>
      <c r="F35" s="105"/>
      <c r="G35" s="106">
        <f t="shared" si="2"/>
        <v>0.76859999999999995</v>
      </c>
      <c r="H35" s="128" t="s">
        <v>121</v>
      </c>
      <c r="I35" s="121">
        <v>0.79630000000000001</v>
      </c>
    </row>
    <row r="36" spans="1:9" x14ac:dyDescent="0.2">
      <c r="A36" s="80" t="s">
        <v>122</v>
      </c>
      <c r="B36" s="105">
        <v>5614430</v>
      </c>
      <c r="C36" s="105">
        <v>5171779</v>
      </c>
      <c r="D36" s="142">
        <f t="shared" si="0"/>
        <v>442651</v>
      </c>
      <c r="E36" s="105">
        <f t="shared" si="1"/>
        <v>0</v>
      </c>
      <c r="F36" s="105"/>
      <c r="G36" s="106">
        <f t="shared" si="2"/>
        <v>0.92120000000000002</v>
      </c>
      <c r="H36" s="80" t="s">
        <v>123</v>
      </c>
      <c r="I36" s="106">
        <v>0.80920000000000003</v>
      </c>
    </row>
    <row r="37" spans="1:9" x14ac:dyDescent="0.2">
      <c r="A37" s="80" t="s">
        <v>76</v>
      </c>
      <c r="B37" s="105">
        <v>517485</v>
      </c>
      <c r="C37" s="105">
        <v>147467</v>
      </c>
      <c r="D37" s="142">
        <f t="shared" si="0"/>
        <v>370018</v>
      </c>
      <c r="E37" s="105">
        <f t="shared" si="1"/>
        <v>0</v>
      </c>
      <c r="F37" s="105"/>
      <c r="G37" s="106">
        <f t="shared" si="2"/>
        <v>0.28499999999999998</v>
      </c>
      <c r="H37" s="80" t="s">
        <v>79</v>
      </c>
      <c r="I37" s="106">
        <v>0.81299999999999994</v>
      </c>
    </row>
    <row r="38" spans="1:9" x14ac:dyDescent="0.2">
      <c r="A38" s="80" t="s">
        <v>109</v>
      </c>
      <c r="B38" s="105">
        <v>62631519</v>
      </c>
      <c r="C38" s="105">
        <v>44840143</v>
      </c>
      <c r="D38" s="142">
        <f t="shared" si="0"/>
        <v>17791376</v>
      </c>
      <c r="E38" s="105">
        <f t="shared" si="1"/>
        <v>0</v>
      </c>
      <c r="F38" s="105"/>
      <c r="G38" s="106">
        <f t="shared" si="2"/>
        <v>0.71589999999999998</v>
      </c>
      <c r="H38" s="80" t="s">
        <v>83</v>
      </c>
      <c r="I38" s="106">
        <v>0.82220000000000004</v>
      </c>
    </row>
    <row r="39" spans="1:9" x14ac:dyDescent="0.2">
      <c r="A39" s="80" t="s">
        <v>104</v>
      </c>
      <c r="B39" s="105">
        <v>58916248</v>
      </c>
      <c r="C39" s="105">
        <v>41316010</v>
      </c>
      <c r="D39" s="142">
        <f t="shared" si="0"/>
        <v>17600238</v>
      </c>
      <c r="E39" s="105">
        <f t="shared" si="1"/>
        <v>0</v>
      </c>
      <c r="F39" s="105"/>
      <c r="G39" s="106">
        <f t="shared" si="2"/>
        <v>0.70130000000000003</v>
      </c>
      <c r="H39" s="80" t="s">
        <v>87</v>
      </c>
      <c r="I39" s="106">
        <v>0.83799999999999997</v>
      </c>
    </row>
    <row r="40" spans="1:9" x14ac:dyDescent="0.2">
      <c r="A40" s="80" t="s">
        <v>94</v>
      </c>
      <c r="B40" s="105">
        <v>1417275</v>
      </c>
      <c r="C40" s="105">
        <v>909780</v>
      </c>
      <c r="D40" s="142">
        <f t="shared" si="0"/>
        <v>507495</v>
      </c>
      <c r="E40" s="105">
        <f t="shared" si="1"/>
        <v>0</v>
      </c>
      <c r="F40" s="105"/>
      <c r="G40" s="106">
        <f t="shared" si="2"/>
        <v>0.64190000000000003</v>
      </c>
      <c r="H40" s="80" t="s">
        <v>93</v>
      </c>
      <c r="I40" s="106">
        <v>0.84960000000000002</v>
      </c>
    </row>
    <row r="41" spans="1:9" x14ac:dyDescent="0.2">
      <c r="A41" s="80" t="s">
        <v>117</v>
      </c>
      <c r="B41" s="105">
        <v>81208635</v>
      </c>
      <c r="C41" s="105">
        <v>63639366</v>
      </c>
      <c r="D41" s="142">
        <f t="shared" si="0"/>
        <v>17569269</v>
      </c>
      <c r="E41" s="105">
        <f t="shared" si="1"/>
        <v>0</v>
      </c>
      <c r="F41" s="105"/>
      <c r="G41" s="106">
        <f t="shared" si="2"/>
        <v>0.78369999999999995</v>
      </c>
      <c r="H41" s="80" t="s">
        <v>124</v>
      </c>
      <c r="I41" s="106">
        <v>0.85250000000000004</v>
      </c>
    </row>
    <row r="42" spans="1:9" x14ac:dyDescent="0.2">
      <c r="A42" s="80" t="s">
        <v>88</v>
      </c>
      <c r="B42" s="105">
        <v>51362778</v>
      </c>
      <c r="C42" s="105">
        <v>31117464</v>
      </c>
      <c r="D42" s="142">
        <f t="shared" si="0"/>
        <v>20245314</v>
      </c>
      <c r="E42" s="105">
        <f t="shared" si="1"/>
        <v>0</v>
      </c>
      <c r="F42" s="105"/>
      <c r="G42" s="106">
        <f t="shared" si="2"/>
        <v>0.60580000000000001</v>
      </c>
      <c r="H42" s="80" t="s">
        <v>125</v>
      </c>
      <c r="I42" s="106">
        <v>0.85519999999999996</v>
      </c>
    </row>
    <row r="43" spans="1:9" x14ac:dyDescent="0.2">
      <c r="A43" s="80" t="s">
        <v>112</v>
      </c>
      <c r="B43" s="105">
        <v>35949518</v>
      </c>
      <c r="C43" s="105">
        <v>26699149</v>
      </c>
      <c r="D43" s="142">
        <f t="shared" si="0"/>
        <v>9250369</v>
      </c>
      <c r="E43" s="105">
        <f t="shared" si="1"/>
        <v>0</v>
      </c>
      <c r="F43" s="105"/>
      <c r="G43" s="106">
        <f t="shared" si="2"/>
        <v>0.74270000000000003</v>
      </c>
      <c r="H43" s="80" t="s">
        <v>110</v>
      </c>
      <c r="I43" s="106">
        <v>0.86040000000000005</v>
      </c>
    </row>
    <row r="44" spans="1:9" x14ac:dyDescent="0.2">
      <c r="A44" s="80" t="s">
        <v>100</v>
      </c>
      <c r="B44" s="105">
        <v>20490727</v>
      </c>
      <c r="C44" s="105">
        <v>14086470</v>
      </c>
      <c r="D44" s="142">
        <f t="shared" si="0"/>
        <v>6404257</v>
      </c>
      <c r="E44" s="105">
        <f t="shared" si="1"/>
        <v>0</v>
      </c>
      <c r="F44" s="105"/>
      <c r="G44" s="106">
        <f t="shared" si="2"/>
        <v>0.6875</v>
      </c>
      <c r="H44" s="80" t="s">
        <v>101</v>
      </c>
      <c r="I44" s="106">
        <v>0.86429999999999996</v>
      </c>
    </row>
    <row r="45" spans="1:9" x14ac:dyDescent="0.2">
      <c r="A45" s="80" t="s">
        <v>99</v>
      </c>
      <c r="B45" s="105">
        <v>5569563</v>
      </c>
      <c r="C45" s="105">
        <v>3747319</v>
      </c>
      <c r="D45" s="142">
        <f t="shared" si="0"/>
        <v>1822244</v>
      </c>
      <c r="E45" s="105">
        <f t="shared" si="1"/>
        <v>0</v>
      </c>
      <c r="F45" s="105"/>
      <c r="G45" s="106">
        <f t="shared" si="2"/>
        <v>0.67279999999999995</v>
      </c>
      <c r="H45" s="80" t="s">
        <v>119</v>
      </c>
      <c r="I45" s="106">
        <v>0.88109999999999999</v>
      </c>
    </row>
    <row r="46" spans="1:9" x14ac:dyDescent="0.2">
      <c r="A46" s="80" t="s">
        <v>124</v>
      </c>
      <c r="B46" s="105">
        <v>8923650</v>
      </c>
      <c r="C46" s="105">
        <v>7606972</v>
      </c>
      <c r="D46" s="142">
        <f t="shared" si="0"/>
        <v>1316678</v>
      </c>
      <c r="E46" s="105">
        <f t="shared" si="1"/>
        <v>0</v>
      </c>
      <c r="F46" s="105"/>
      <c r="G46" s="106">
        <f t="shared" si="2"/>
        <v>0.85250000000000004</v>
      </c>
      <c r="H46" s="80" t="s">
        <v>118</v>
      </c>
      <c r="I46" s="106">
        <v>0.88329999999999997</v>
      </c>
    </row>
    <row r="47" spans="1:9" x14ac:dyDescent="0.2">
      <c r="A47" s="80" t="s">
        <v>102</v>
      </c>
      <c r="B47" s="105">
        <v>10509344</v>
      </c>
      <c r="C47" s="105">
        <v>7327380</v>
      </c>
      <c r="D47" s="142">
        <f t="shared" si="0"/>
        <v>3181964</v>
      </c>
      <c r="E47" s="105">
        <f t="shared" si="1"/>
        <v>0</v>
      </c>
      <c r="F47" s="105"/>
      <c r="G47" s="106">
        <f t="shared" si="2"/>
        <v>0.69720000000000004</v>
      </c>
      <c r="H47" s="80" t="s">
        <v>103</v>
      </c>
      <c r="I47" s="106">
        <v>0.89529999999999998</v>
      </c>
    </row>
    <row r="48" spans="1:9" x14ac:dyDescent="0.2">
      <c r="A48" s="80" t="s">
        <v>126</v>
      </c>
      <c r="B48" s="105">
        <v>33517220</v>
      </c>
      <c r="C48" s="105">
        <v>36896008</v>
      </c>
      <c r="D48" s="142">
        <f t="shared" si="0"/>
        <v>0</v>
      </c>
      <c r="E48" s="105">
        <f t="shared" si="1"/>
        <v>-3378788</v>
      </c>
      <c r="F48" s="105"/>
      <c r="G48" s="106">
        <f t="shared" si="2"/>
        <v>1.1008</v>
      </c>
      <c r="H48" s="80" t="s">
        <v>91</v>
      </c>
      <c r="I48" s="106">
        <v>0.90649999999999997</v>
      </c>
    </row>
    <row r="49" spans="1:9" x14ac:dyDescent="0.2">
      <c r="A49" s="80" t="s">
        <v>127</v>
      </c>
      <c r="B49" s="105">
        <v>8529288</v>
      </c>
      <c r="C49" s="105">
        <v>8299073</v>
      </c>
      <c r="D49" s="142">
        <f t="shared" si="0"/>
        <v>230215</v>
      </c>
      <c r="E49" s="105">
        <f t="shared" si="1"/>
        <v>0</v>
      </c>
      <c r="F49" s="105"/>
      <c r="G49" s="106">
        <f t="shared" si="2"/>
        <v>0.97299999999999998</v>
      </c>
      <c r="H49" s="80" t="s">
        <v>116</v>
      </c>
      <c r="I49" s="106">
        <v>0.91759999999999997</v>
      </c>
    </row>
    <row r="50" spans="1:9" x14ac:dyDescent="0.2">
      <c r="A50" s="80" t="s">
        <v>120</v>
      </c>
      <c r="B50" s="105">
        <v>5746155</v>
      </c>
      <c r="C50" s="105">
        <v>4519443</v>
      </c>
      <c r="D50" s="142">
        <f t="shared" si="0"/>
        <v>1226712</v>
      </c>
      <c r="E50" s="105">
        <f t="shared" si="1"/>
        <v>0</v>
      </c>
      <c r="F50" s="105"/>
      <c r="G50" s="106">
        <f t="shared" si="2"/>
        <v>0.78649999999999998</v>
      </c>
      <c r="H50" s="80" t="s">
        <v>122</v>
      </c>
      <c r="I50" s="106">
        <v>0.92120000000000002</v>
      </c>
    </row>
    <row r="51" spans="1:9" x14ac:dyDescent="0.2">
      <c r="A51" s="80" t="s">
        <v>82</v>
      </c>
      <c r="B51" s="105">
        <v>241032</v>
      </c>
      <c r="C51" s="105">
        <v>114901</v>
      </c>
      <c r="D51" s="142">
        <f t="shared" si="0"/>
        <v>126131</v>
      </c>
      <c r="E51" s="105">
        <f t="shared" si="1"/>
        <v>0</v>
      </c>
      <c r="F51" s="105"/>
      <c r="G51" s="106">
        <f t="shared" si="2"/>
        <v>0.47670000000000001</v>
      </c>
      <c r="H51" s="80" t="s">
        <v>127</v>
      </c>
      <c r="I51" s="106">
        <v>0.97299999999999998</v>
      </c>
    </row>
    <row r="52" spans="1:9" x14ac:dyDescent="0.2">
      <c r="A52" s="80" t="s">
        <v>114</v>
      </c>
      <c r="B52" s="105">
        <v>1487735</v>
      </c>
      <c r="C52" s="105">
        <v>1129112</v>
      </c>
      <c r="D52" s="142">
        <f t="shared" si="0"/>
        <v>358623</v>
      </c>
      <c r="E52" s="105">
        <f t="shared" si="1"/>
        <v>0</v>
      </c>
      <c r="F52" s="105"/>
      <c r="G52" s="106">
        <f t="shared" si="2"/>
        <v>0.75890000000000002</v>
      </c>
      <c r="H52" s="80" t="s">
        <v>128</v>
      </c>
      <c r="I52" s="106">
        <v>0.99229999999999996</v>
      </c>
    </row>
    <row r="53" spans="1:9" x14ac:dyDescent="0.2">
      <c r="A53" s="80" t="s">
        <v>121</v>
      </c>
      <c r="B53" s="105">
        <v>11025826</v>
      </c>
      <c r="C53" s="105">
        <v>8780344</v>
      </c>
      <c r="D53" s="142">
        <f t="shared" si="0"/>
        <v>2245482</v>
      </c>
      <c r="E53" s="105">
        <f t="shared" si="1"/>
        <v>0</v>
      </c>
      <c r="F53" s="105"/>
      <c r="G53" s="106">
        <f t="shared" si="2"/>
        <v>0.79630000000000001</v>
      </c>
      <c r="H53" s="80" t="s">
        <v>129</v>
      </c>
      <c r="I53" s="106">
        <v>1.0064</v>
      </c>
    </row>
    <row r="54" spans="1:9" x14ac:dyDescent="0.2">
      <c r="A54" s="80" t="s">
        <v>107</v>
      </c>
      <c r="B54" s="105">
        <v>11739778</v>
      </c>
      <c r="C54" s="105">
        <v>8269870</v>
      </c>
      <c r="D54" s="142">
        <f t="shared" si="0"/>
        <v>3469908</v>
      </c>
      <c r="E54" s="105">
        <f t="shared" si="1"/>
        <v>0</v>
      </c>
      <c r="F54" s="105"/>
      <c r="G54" s="106">
        <f t="shared" si="2"/>
        <v>0.70440000000000003</v>
      </c>
      <c r="H54" s="80" t="s">
        <v>130</v>
      </c>
      <c r="I54" s="106">
        <v>1.0076000000000001</v>
      </c>
    </row>
    <row r="55" spans="1:9" x14ac:dyDescent="0.2">
      <c r="A55" s="80" t="s">
        <v>131</v>
      </c>
      <c r="B55" s="105">
        <v>17362487</v>
      </c>
      <c r="C55" s="105">
        <v>22698127</v>
      </c>
      <c r="D55" s="142">
        <f t="shared" si="0"/>
        <v>0</v>
      </c>
      <c r="E55" s="105">
        <f t="shared" si="1"/>
        <v>-5335640</v>
      </c>
      <c r="F55" s="105"/>
      <c r="G55" s="106">
        <f t="shared" si="2"/>
        <v>1.3072999999999999</v>
      </c>
      <c r="H55" s="80" t="s">
        <v>96</v>
      </c>
      <c r="I55" s="106">
        <v>1.0398000000000001</v>
      </c>
    </row>
    <row r="56" spans="1:9" x14ac:dyDescent="0.2">
      <c r="A56" s="80" t="s">
        <v>123</v>
      </c>
      <c r="B56" s="105">
        <v>2827471</v>
      </c>
      <c r="C56" s="105">
        <v>2288041</v>
      </c>
      <c r="D56" s="142">
        <f t="shared" si="0"/>
        <v>539430</v>
      </c>
      <c r="E56" s="105">
        <f t="shared" si="1"/>
        <v>0</v>
      </c>
      <c r="F56" s="105"/>
      <c r="G56" s="106">
        <f t="shared" si="2"/>
        <v>0.80920000000000003</v>
      </c>
      <c r="H56" s="80" t="s">
        <v>85</v>
      </c>
      <c r="I56" s="106">
        <v>1.0804</v>
      </c>
    </row>
    <row r="57" spans="1:9" x14ac:dyDescent="0.2">
      <c r="A57" s="80" t="s">
        <v>130</v>
      </c>
      <c r="B57" s="105">
        <v>2347927</v>
      </c>
      <c r="C57" s="105">
        <v>2365817</v>
      </c>
      <c r="D57" s="142">
        <f t="shared" si="0"/>
        <v>0</v>
      </c>
      <c r="E57" s="105">
        <f t="shared" si="1"/>
        <v>-17890</v>
      </c>
      <c r="F57" s="105"/>
      <c r="G57" s="106">
        <f t="shared" si="2"/>
        <v>1.0076000000000001</v>
      </c>
      <c r="H57" s="80" t="s">
        <v>95</v>
      </c>
      <c r="I57" s="106">
        <v>1.0848</v>
      </c>
    </row>
    <row r="58" spans="1:9" x14ac:dyDescent="0.2">
      <c r="A58" s="80" t="s">
        <v>128</v>
      </c>
      <c r="B58" s="105">
        <v>687246</v>
      </c>
      <c r="C58" s="105">
        <v>681946</v>
      </c>
      <c r="D58" s="142">
        <f t="shared" si="0"/>
        <v>5300</v>
      </c>
      <c r="E58" s="105">
        <f t="shared" si="1"/>
        <v>0</v>
      </c>
      <c r="F58" s="105"/>
      <c r="G58" s="106">
        <f t="shared" si="2"/>
        <v>0.99229999999999996</v>
      </c>
      <c r="H58" s="80" t="s">
        <v>132</v>
      </c>
      <c r="I58" s="106">
        <v>1.0965</v>
      </c>
    </row>
    <row r="59" spans="1:9" x14ac:dyDescent="0.2">
      <c r="A59" s="80" t="s">
        <v>90</v>
      </c>
      <c r="B59" s="105">
        <v>16787638</v>
      </c>
      <c r="C59" s="105">
        <v>10626291</v>
      </c>
      <c r="D59" s="142">
        <f t="shared" si="0"/>
        <v>6161347</v>
      </c>
      <c r="E59" s="105">
        <f t="shared" si="1"/>
        <v>0</v>
      </c>
      <c r="F59" s="105"/>
      <c r="G59" s="106">
        <f t="shared" si="2"/>
        <v>0.63300000000000001</v>
      </c>
      <c r="H59" s="80" t="s">
        <v>126</v>
      </c>
      <c r="I59" s="106">
        <v>1.1008</v>
      </c>
    </row>
    <row r="60" spans="1:9" x14ac:dyDescent="0.2">
      <c r="A60" s="80" t="s">
        <v>129</v>
      </c>
      <c r="B60" s="105">
        <v>709916</v>
      </c>
      <c r="C60" s="105">
        <v>714443</v>
      </c>
      <c r="D60" s="142">
        <f t="shared" si="0"/>
        <v>0</v>
      </c>
      <c r="E60" s="105">
        <f t="shared" si="1"/>
        <v>-4527</v>
      </c>
      <c r="F60" s="105"/>
      <c r="G60" s="106">
        <f t="shared" si="2"/>
        <v>1.0064</v>
      </c>
      <c r="H60" s="80" t="s">
        <v>105</v>
      </c>
      <c r="I60" s="106">
        <v>1.1095999999999999</v>
      </c>
    </row>
    <row r="61" spans="1:9" x14ac:dyDescent="0.2">
      <c r="A61" s="80" t="s">
        <v>125</v>
      </c>
      <c r="B61" s="105">
        <v>16607797</v>
      </c>
      <c r="C61" s="105">
        <v>14202708</v>
      </c>
      <c r="D61" s="142">
        <f t="shared" si="0"/>
        <v>2405089</v>
      </c>
      <c r="E61" s="105">
        <f t="shared" si="1"/>
        <v>0</v>
      </c>
      <c r="F61" s="105"/>
      <c r="G61" s="106">
        <f t="shared" si="2"/>
        <v>0.85519999999999996</v>
      </c>
      <c r="H61" s="80" t="s">
        <v>113</v>
      </c>
      <c r="I61" s="106">
        <v>1.2378</v>
      </c>
    </row>
    <row r="62" spans="1:9" x14ac:dyDescent="0.2">
      <c r="A62" s="80" t="s">
        <v>132</v>
      </c>
      <c r="B62" s="105">
        <v>7194526</v>
      </c>
      <c r="C62" s="105">
        <v>7888677</v>
      </c>
      <c r="D62" s="142">
        <f t="shared" si="0"/>
        <v>0</v>
      </c>
      <c r="E62" s="105">
        <f t="shared" si="1"/>
        <v>-694151</v>
      </c>
      <c r="F62" s="105"/>
      <c r="G62" s="106">
        <f t="shared" si="2"/>
        <v>1.0965</v>
      </c>
      <c r="H62" s="80" t="s">
        <v>131</v>
      </c>
      <c r="I62" s="106">
        <v>1.3072999999999999</v>
      </c>
    </row>
    <row r="63" spans="1:9" x14ac:dyDescent="0.2">
      <c r="A63" s="80" t="s">
        <v>97</v>
      </c>
      <c r="B63" s="105">
        <v>5364378</v>
      </c>
      <c r="C63" s="105">
        <v>3558895</v>
      </c>
      <c r="D63" s="142">
        <f t="shared" si="0"/>
        <v>1805483</v>
      </c>
      <c r="E63" s="105">
        <f t="shared" si="1"/>
        <v>0</v>
      </c>
      <c r="F63" s="105"/>
      <c r="G63" s="106">
        <f t="shared" si="2"/>
        <v>0.66339999999999999</v>
      </c>
      <c r="H63" s="80" t="s">
        <v>77</v>
      </c>
      <c r="I63" s="106">
        <v>3.6032999999999999</v>
      </c>
    </row>
    <row r="64" spans="1:9" x14ac:dyDescent="0.2">
      <c r="A64" s="107"/>
      <c r="B64" s="108"/>
      <c r="C64" s="108"/>
      <c r="D64" s="143"/>
      <c r="E64" s="108"/>
      <c r="F64" s="108"/>
      <c r="G64" s="108"/>
      <c r="H64" s="107"/>
      <c r="I64" s="108"/>
    </row>
    <row r="65" spans="1:9" x14ac:dyDescent="0.2">
      <c r="A65" s="81" t="s">
        <v>133</v>
      </c>
      <c r="B65" s="82">
        <f t="shared" ref="B65:E65" si="3">SUM(B6:B64)</f>
        <v>1096646000</v>
      </c>
      <c r="C65" s="82">
        <f t="shared" si="3"/>
        <v>853304157</v>
      </c>
      <c r="D65" s="144">
        <f t="shared" si="3"/>
        <v>253710850</v>
      </c>
      <c r="E65" s="82">
        <f t="shared" si="3"/>
        <v>-10369007</v>
      </c>
      <c r="F65" s="82"/>
      <c r="G65" s="83">
        <f>IF(B65=0,0,ROUND(C65/B65,4))</f>
        <v>0.77810000000000001</v>
      </c>
      <c r="H65" s="81" t="s">
        <v>133</v>
      </c>
      <c r="I65" s="83">
        <v>0.77810000000000001</v>
      </c>
    </row>
    <row r="66" spans="1:9" x14ac:dyDescent="0.2">
      <c r="B66" s="110"/>
      <c r="C66" s="110"/>
      <c r="D66" s="110"/>
      <c r="E66" s="110"/>
      <c r="F66" s="111"/>
      <c r="G66" s="110"/>
      <c r="I66" s="110"/>
    </row>
    <row r="67" spans="1:9" x14ac:dyDescent="0.2">
      <c r="B67" s="112"/>
    </row>
    <row r="68" spans="1:9" x14ac:dyDescent="0.2">
      <c r="B68" s="112"/>
    </row>
    <row r="69" spans="1:9" x14ac:dyDescent="0.2">
      <c r="B69" s="112"/>
    </row>
    <row r="70" spans="1:9" x14ac:dyDescent="0.2">
      <c r="B70" s="112"/>
    </row>
    <row r="71" spans="1:9" x14ac:dyDescent="0.2">
      <c r="B71" s="112"/>
    </row>
    <row r="72" spans="1:9" x14ac:dyDescent="0.2">
      <c r="B72" s="112"/>
    </row>
    <row r="73" spans="1:9" x14ac:dyDescent="0.2">
      <c r="B73" s="112"/>
    </row>
    <row r="74" spans="1:9" x14ac:dyDescent="0.2">
      <c r="B74" s="112"/>
    </row>
    <row r="75" spans="1:9" x14ac:dyDescent="0.2">
      <c r="B75" s="112"/>
    </row>
    <row r="76" spans="1:9" x14ac:dyDescent="0.2">
      <c r="B76" s="112"/>
    </row>
    <row r="77" spans="1:9" x14ac:dyDescent="0.2">
      <c r="B77" s="112"/>
    </row>
    <row r="78" spans="1:9" x14ac:dyDescent="0.2">
      <c r="B78" s="112"/>
    </row>
    <row r="79" spans="1:9" x14ac:dyDescent="0.2">
      <c r="B79" s="112"/>
    </row>
    <row r="80" spans="1:9" x14ac:dyDescent="0.2">
      <c r="B80" s="112"/>
    </row>
    <row r="81" spans="2:2" x14ac:dyDescent="0.2">
      <c r="B81" s="112"/>
    </row>
    <row r="82" spans="2:2" x14ac:dyDescent="0.2">
      <c r="B82" s="112"/>
    </row>
    <row r="83" spans="2:2" x14ac:dyDescent="0.2">
      <c r="B83" s="112"/>
    </row>
    <row r="84" spans="2:2" x14ac:dyDescent="0.2">
      <c r="B84" s="112"/>
    </row>
    <row r="85" spans="2:2" x14ac:dyDescent="0.2">
      <c r="B85" s="112"/>
    </row>
    <row r="86" spans="2:2" x14ac:dyDescent="0.2">
      <c r="B86" s="112"/>
    </row>
    <row r="87" spans="2:2" x14ac:dyDescent="0.2">
      <c r="B87" s="112"/>
    </row>
    <row r="88" spans="2:2" x14ac:dyDescent="0.2">
      <c r="B88" s="112"/>
    </row>
    <row r="89" spans="2:2" x14ac:dyDescent="0.2">
      <c r="B89" s="112"/>
    </row>
    <row r="90" spans="2:2" x14ac:dyDescent="0.2">
      <c r="B90" s="112"/>
    </row>
    <row r="91" spans="2:2" x14ac:dyDescent="0.2">
      <c r="B91" s="112"/>
    </row>
    <row r="92" spans="2:2" x14ac:dyDescent="0.2">
      <c r="B92" s="112"/>
    </row>
    <row r="93" spans="2:2" x14ac:dyDescent="0.2">
      <c r="B93" s="112"/>
    </row>
    <row r="94" spans="2:2" x14ac:dyDescent="0.2">
      <c r="B94" s="112"/>
    </row>
    <row r="95" spans="2:2" x14ac:dyDescent="0.2">
      <c r="B95" s="112"/>
    </row>
    <row r="96" spans="2:2" x14ac:dyDescent="0.2">
      <c r="B96" s="112"/>
    </row>
    <row r="97" spans="2:2" x14ac:dyDescent="0.2">
      <c r="B97" s="112"/>
    </row>
    <row r="98" spans="2:2" x14ac:dyDescent="0.2">
      <c r="B98" s="112"/>
    </row>
    <row r="99" spans="2:2" x14ac:dyDescent="0.2">
      <c r="B99" s="112"/>
    </row>
    <row r="100" spans="2:2" x14ac:dyDescent="0.2">
      <c r="B100" s="112"/>
    </row>
    <row r="101" spans="2:2" x14ac:dyDescent="0.2">
      <c r="B101" s="112"/>
    </row>
    <row r="102" spans="2:2" x14ac:dyDescent="0.2">
      <c r="B102" s="112"/>
    </row>
    <row r="103" spans="2:2" x14ac:dyDescent="0.2">
      <c r="B103" s="112"/>
    </row>
    <row r="104" spans="2:2" x14ac:dyDescent="0.2">
      <c r="B104" s="112"/>
    </row>
    <row r="105" spans="2:2" x14ac:dyDescent="0.2">
      <c r="B105" s="112"/>
    </row>
    <row r="106" spans="2:2" x14ac:dyDescent="0.2">
      <c r="B106" s="112"/>
    </row>
    <row r="107" spans="2:2" x14ac:dyDescent="0.2">
      <c r="B107" s="112"/>
    </row>
    <row r="108" spans="2:2" x14ac:dyDescent="0.2">
      <c r="B108" s="112"/>
    </row>
    <row r="109" spans="2:2" x14ac:dyDescent="0.2">
      <c r="B109" s="112"/>
    </row>
    <row r="110" spans="2:2" x14ac:dyDescent="0.2">
      <c r="B110" s="112"/>
    </row>
    <row r="111" spans="2:2" x14ac:dyDescent="0.2">
      <c r="B111" s="112"/>
    </row>
    <row r="112" spans="2:2" x14ac:dyDescent="0.2">
      <c r="B112" s="112"/>
    </row>
    <row r="113" spans="2:2" x14ac:dyDescent="0.2">
      <c r="B113" s="112"/>
    </row>
    <row r="114" spans="2:2" x14ac:dyDescent="0.2">
      <c r="B114" s="112"/>
    </row>
    <row r="115" spans="2:2" x14ac:dyDescent="0.2">
      <c r="B115" s="112"/>
    </row>
    <row r="116" spans="2:2" x14ac:dyDescent="0.2">
      <c r="B116" s="112"/>
    </row>
    <row r="117" spans="2:2" x14ac:dyDescent="0.2">
      <c r="B117" s="112"/>
    </row>
    <row r="118" spans="2:2" x14ac:dyDescent="0.2">
      <c r="B118" s="112"/>
    </row>
    <row r="119" spans="2:2" x14ac:dyDescent="0.2">
      <c r="B119" s="112"/>
    </row>
    <row r="120" spans="2:2" x14ac:dyDescent="0.2">
      <c r="B120" s="112"/>
    </row>
    <row r="121" spans="2:2" x14ac:dyDescent="0.2">
      <c r="B121" s="112"/>
    </row>
    <row r="122" spans="2:2" x14ac:dyDescent="0.2">
      <c r="B122" s="112"/>
    </row>
    <row r="123" spans="2:2" x14ac:dyDescent="0.2">
      <c r="B123" s="112"/>
    </row>
    <row r="124" spans="2:2" x14ac:dyDescent="0.2">
      <c r="B124" s="112"/>
    </row>
    <row r="125" spans="2:2" x14ac:dyDescent="0.2">
      <c r="B125" s="112"/>
    </row>
    <row r="126" spans="2:2" x14ac:dyDescent="0.2">
      <c r="B126" s="112"/>
    </row>
    <row r="127" spans="2:2" x14ac:dyDescent="0.2">
      <c r="B127" s="112"/>
    </row>
    <row r="128" spans="2:2" x14ac:dyDescent="0.2">
      <c r="B128" s="112"/>
    </row>
    <row r="129" spans="2:2" x14ac:dyDescent="0.2">
      <c r="B129" s="112"/>
    </row>
    <row r="130" spans="2:2" x14ac:dyDescent="0.2">
      <c r="B130" s="112"/>
    </row>
    <row r="131" spans="2:2" x14ac:dyDescent="0.2">
      <c r="B131" s="112"/>
    </row>
    <row r="132" spans="2:2" x14ac:dyDescent="0.2">
      <c r="B132" s="112"/>
    </row>
    <row r="133" spans="2:2" x14ac:dyDescent="0.2">
      <c r="B133" s="112"/>
    </row>
    <row r="134" spans="2:2" x14ac:dyDescent="0.2">
      <c r="B134" s="112"/>
    </row>
    <row r="135" spans="2:2" x14ac:dyDescent="0.2">
      <c r="B135" s="112"/>
    </row>
    <row r="136" spans="2:2" x14ac:dyDescent="0.2">
      <c r="B136" s="112"/>
    </row>
    <row r="137" spans="2:2" x14ac:dyDescent="0.2">
      <c r="B137" s="112"/>
    </row>
    <row r="138" spans="2:2" x14ac:dyDescent="0.2">
      <c r="B138" s="112"/>
    </row>
    <row r="139" spans="2:2" x14ac:dyDescent="0.2">
      <c r="B139" s="112"/>
    </row>
    <row r="140" spans="2:2" x14ac:dyDescent="0.2">
      <c r="B140" s="112"/>
    </row>
    <row r="141" spans="2:2" x14ac:dyDescent="0.2">
      <c r="B141" s="112"/>
    </row>
    <row r="142" spans="2:2" x14ac:dyDescent="0.2">
      <c r="B142" s="112"/>
    </row>
    <row r="143" spans="2:2" x14ac:dyDescent="0.2">
      <c r="B143" s="112"/>
    </row>
    <row r="144" spans="2:2" x14ac:dyDescent="0.2">
      <c r="B144" s="112"/>
    </row>
    <row r="145" spans="2:2" x14ac:dyDescent="0.2">
      <c r="B145" s="112"/>
    </row>
    <row r="146" spans="2:2" x14ac:dyDescent="0.2">
      <c r="B146" s="112"/>
    </row>
    <row r="147" spans="2:2" x14ac:dyDescent="0.2">
      <c r="B147" s="112"/>
    </row>
    <row r="148" spans="2:2" x14ac:dyDescent="0.2">
      <c r="B148" s="112"/>
    </row>
    <row r="149" spans="2:2" x14ac:dyDescent="0.2">
      <c r="B149" s="112"/>
    </row>
    <row r="150" spans="2:2" x14ac:dyDescent="0.2">
      <c r="B150" s="112"/>
    </row>
    <row r="151" spans="2:2" x14ac:dyDescent="0.2">
      <c r="B151" s="112"/>
    </row>
    <row r="152" spans="2:2" x14ac:dyDescent="0.2">
      <c r="B152" s="112"/>
    </row>
    <row r="153" spans="2:2" x14ac:dyDescent="0.2">
      <c r="B153" s="112"/>
    </row>
    <row r="154" spans="2:2" x14ac:dyDescent="0.2">
      <c r="B154" s="112"/>
    </row>
    <row r="155" spans="2:2" x14ac:dyDescent="0.2">
      <c r="B155" s="112"/>
    </row>
    <row r="156" spans="2:2" x14ac:dyDescent="0.2">
      <c r="B156" s="112"/>
    </row>
    <row r="157" spans="2:2" x14ac:dyDescent="0.2">
      <c r="B157" s="112"/>
    </row>
  </sheetData>
  <mergeCells count="10">
    <mergeCell ref="H1:I1"/>
    <mergeCell ref="A2:A5"/>
    <mergeCell ref="B2:B4"/>
    <mergeCell ref="C2:C4"/>
    <mergeCell ref="D2:D5"/>
    <mergeCell ref="E2:E5"/>
    <mergeCell ref="G2:G5"/>
    <mergeCell ref="H2:H5"/>
    <mergeCell ref="I2:I5"/>
    <mergeCell ref="A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2060"/>
  </sheetPr>
  <dimension ref="A1:H66"/>
  <sheetViews>
    <sheetView showRuler="0" workbookViewId="0">
      <selection activeCell="K14" sqref="K14"/>
    </sheetView>
  </sheetViews>
  <sheetFormatPr baseColWidth="10" defaultRowHeight="16" x14ac:dyDescent="0.2"/>
  <cols>
    <col min="1" max="1" width="18.1640625" style="96" customWidth="1"/>
    <col min="2" max="2" width="13.5" style="96" customWidth="1"/>
    <col min="3" max="3" width="13.6640625" style="103" customWidth="1"/>
    <col min="4" max="4" width="13" style="103" customWidth="1"/>
    <col min="5" max="5" width="11.5" style="103" customWidth="1"/>
    <col min="6" max="6" width="11.6640625" style="103" customWidth="1"/>
    <col min="7" max="7" width="16.1640625" style="96" customWidth="1"/>
    <col min="8" max="8" width="10.6640625" style="103" customWidth="1"/>
    <col min="9" max="16384" width="10.83203125" style="97"/>
  </cols>
  <sheetData>
    <row r="1" spans="1:8" ht="24" thickBot="1" x14ac:dyDescent="0.3">
      <c r="A1" s="181" t="s">
        <v>145</v>
      </c>
      <c r="B1" s="182"/>
      <c r="C1" s="182"/>
      <c r="D1" s="182"/>
      <c r="E1" s="182"/>
      <c r="F1" s="183"/>
      <c r="G1" s="177" t="s">
        <v>70</v>
      </c>
      <c r="H1" s="178"/>
    </row>
    <row r="2" spans="1:8" x14ac:dyDescent="0.2">
      <c r="A2" s="179" t="s">
        <v>71</v>
      </c>
      <c r="B2" s="84"/>
      <c r="C2" s="84"/>
      <c r="D2" s="163" t="s">
        <v>139</v>
      </c>
      <c r="E2" s="166" t="s">
        <v>140</v>
      </c>
      <c r="F2" s="166" t="s">
        <v>73</v>
      </c>
      <c r="G2" s="172" t="s">
        <v>71</v>
      </c>
      <c r="H2" s="167" t="s">
        <v>73</v>
      </c>
    </row>
    <row r="3" spans="1:8" x14ac:dyDescent="0.2">
      <c r="A3" s="179"/>
      <c r="B3" s="84" t="s">
        <v>134</v>
      </c>
      <c r="C3" s="84" t="s">
        <v>134</v>
      </c>
      <c r="D3" s="164"/>
      <c r="E3" s="167"/>
      <c r="F3" s="167"/>
      <c r="G3" s="172"/>
      <c r="H3" s="167"/>
    </row>
    <row r="4" spans="1:8" ht="26" x14ac:dyDescent="0.2">
      <c r="A4" s="179"/>
      <c r="B4" s="85" t="s">
        <v>135</v>
      </c>
      <c r="C4" s="85" t="s">
        <v>135</v>
      </c>
      <c r="D4" s="164"/>
      <c r="E4" s="167"/>
      <c r="F4" s="167"/>
      <c r="G4" s="172"/>
      <c r="H4" s="167"/>
    </row>
    <row r="5" spans="1:8" ht="17" thickBot="1" x14ac:dyDescent="0.25">
      <c r="A5" s="180"/>
      <c r="B5" s="86" t="s">
        <v>136</v>
      </c>
      <c r="C5" s="86" t="s">
        <v>2</v>
      </c>
      <c r="D5" s="165"/>
      <c r="E5" s="168"/>
      <c r="F5" s="168"/>
      <c r="G5" s="173"/>
      <c r="H5" s="168"/>
    </row>
    <row r="6" spans="1:8" x14ac:dyDescent="0.2">
      <c r="A6" s="87" t="s">
        <v>75</v>
      </c>
      <c r="B6" s="98">
        <v>16051771</v>
      </c>
      <c r="C6" s="98">
        <v>20726904</v>
      </c>
      <c r="D6" s="142">
        <v>0</v>
      </c>
      <c r="E6" s="98">
        <v>-4675133</v>
      </c>
      <c r="F6" s="99">
        <v>1.2912999999999999</v>
      </c>
      <c r="G6" s="128" t="s">
        <v>77</v>
      </c>
      <c r="H6" s="121">
        <v>1.7399999999999999E-2</v>
      </c>
    </row>
    <row r="7" spans="1:8" x14ac:dyDescent="0.2">
      <c r="A7" s="87" t="s">
        <v>77</v>
      </c>
      <c r="B7" s="98">
        <v>77465</v>
      </c>
      <c r="C7" s="98">
        <v>1346</v>
      </c>
      <c r="D7" s="142">
        <v>76119</v>
      </c>
      <c r="E7" s="98">
        <v>0</v>
      </c>
      <c r="F7" s="99">
        <v>1.7399999999999999E-2</v>
      </c>
      <c r="G7" s="128" t="s">
        <v>113</v>
      </c>
      <c r="H7" s="121">
        <v>4.2500000000000003E-2</v>
      </c>
    </row>
    <row r="8" spans="1:8" x14ac:dyDescent="0.2">
      <c r="A8" s="87" t="s">
        <v>79</v>
      </c>
      <c r="B8" s="98">
        <v>208951</v>
      </c>
      <c r="C8" s="98">
        <v>201856</v>
      </c>
      <c r="D8" s="142">
        <v>7095</v>
      </c>
      <c r="E8" s="98">
        <v>0</v>
      </c>
      <c r="F8" s="99">
        <v>0.96599999999999997</v>
      </c>
      <c r="G8" s="128" t="s">
        <v>128</v>
      </c>
      <c r="H8" s="121">
        <v>6.6799999999999998E-2</v>
      </c>
    </row>
    <row r="9" spans="1:8" x14ac:dyDescent="0.2">
      <c r="A9" s="87" t="s">
        <v>81</v>
      </c>
      <c r="B9" s="98">
        <v>3322667</v>
      </c>
      <c r="C9" s="98">
        <v>1957117</v>
      </c>
      <c r="D9" s="142">
        <v>1365550</v>
      </c>
      <c r="E9" s="98">
        <v>0</v>
      </c>
      <c r="F9" s="99">
        <v>0.58899999999999997</v>
      </c>
      <c r="G9" s="128" t="s">
        <v>129</v>
      </c>
      <c r="H9" s="121">
        <v>8.4900000000000003E-2</v>
      </c>
    </row>
    <row r="10" spans="1:8" x14ac:dyDescent="0.2">
      <c r="A10" s="87" t="s">
        <v>83</v>
      </c>
      <c r="B10" s="98">
        <v>383768</v>
      </c>
      <c r="C10" s="98">
        <v>151751</v>
      </c>
      <c r="D10" s="142">
        <v>232017</v>
      </c>
      <c r="E10" s="98">
        <v>0</v>
      </c>
      <c r="F10" s="99">
        <v>0.39539999999999997</v>
      </c>
      <c r="G10" s="128" t="s">
        <v>85</v>
      </c>
      <c r="H10" s="121">
        <v>9.2899999999999996E-2</v>
      </c>
    </row>
    <row r="11" spans="1:8" x14ac:dyDescent="0.2">
      <c r="A11" s="87" t="s">
        <v>85</v>
      </c>
      <c r="B11" s="98">
        <v>213649</v>
      </c>
      <c r="C11" s="98">
        <v>19851</v>
      </c>
      <c r="D11" s="142">
        <v>193798</v>
      </c>
      <c r="E11" s="98">
        <v>0</v>
      </c>
      <c r="F11" s="99">
        <v>9.2899999999999996E-2</v>
      </c>
      <c r="G11" s="128" t="s">
        <v>92</v>
      </c>
      <c r="H11" s="121">
        <v>0.12939999999999999</v>
      </c>
    </row>
    <row r="12" spans="1:8" x14ac:dyDescent="0.2">
      <c r="A12" s="87" t="s">
        <v>87</v>
      </c>
      <c r="B12" s="98">
        <v>11244527</v>
      </c>
      <c r="C12" s="98">
        <v>6123748</v>
      </c>
      <c r="D12" s="142">
        <v>5120779</v>
      </c>
      <c r="E12" s="98">
        <v>0</v>
      </c>
      <c r="F12" s="99">
        <v>0.54459999999999997</v>
      </c>
      <c r="G12" s="128" t="s">
        <v>110</v>
      </c>
      <c r="H12" s="121">
        <v>0.15840000000000001</v>
      </c>
    </row>
    <row r="13" spans="1:8" x14ac:dyDescent="0.2">
      <c r="A13" s="87" t="s">
        <v>89</v>
      </c>
      <c r="B13" s="98">
        <v>705706</v>
      </c>
      <c r="C13" s="98">
        <v>445385</v>
      </c>
      <c r="D13" s="142">
        <v>260321</v>
      </c>
      <c r="E13" s="98">
        <v>0</v>
      </c>
      <c r="F13" s="99">
        <v>0.63109999999999999</v>
      </c>
      <c r="G13" s="128" t="s">
        <v>78</v>
      </c>
      <c r="H13" s="121">
        <v>0.1636</v>
      </c>
    </row>
    <row r="14" spans="1:8" x14ac:dyDescent="0.2">
      <c r="A14" s="87" t="s">
        <v>91</v>
      </c>
      <c r="B14" s="98">
        <v>1138622</v>
      </c>
      <c r="C14" s="98">
        <v>318833</v>
      </c>
      <c r="D14" s="142">
        <v>819789</v>
      </c>
      <c r="E14" s="98">
        <v>0</v>
      </c>
      <c r="F14" s="99">
        <v>0.28000000000000003</v>
      </c>
      <c r="G14" s="128" t="s">
        <v>130</v>
      </c>
      <c r="H14" s="121">
        <v>0.25790000000000002</v>
      </c>
    </row>
    <row r="15" spans="1:8" x14ac:dyDescent="0.2">
      <c r="A15" s="87" t="s">
        <v>93</v>
      </c>
      <c r="B15" s="98">
        <v>15970881</v>
      </c>
      <c r="C15" s="98">
        <v>12784350</v>
      </c>
      <c r="D15" s="142">
        <v>3186531</v>
      </c>
      <c r="E15" s="98">
        <v>0</v>
      </c>
      <c r="F15" s="99">
        <v>0.80049999999999999</v>
      </c>
      <c r="G15" s="128" t="s">
        <v>105</v>
      </c>
      <c r="H15" s="121">
        <v>0.2641</v>
      </c>
    </row>
    <row r="16" spans="1:8" x14ac:dyDescent="0.2">
      <c r="A16" s="87" t="s">
        <v>95</v>
      </c>
      <c r="B16" s="98">
        <v>691576</v>
      </c>
      <c r="C16" s="98">
        <v>311196</v>
      </c>
      <c r="D16" s="142">
        <v>380380</v>
      </c>
      <c r="E16" s="98">
        <v>0</v>
      </c>
      <c r="F16" s="99">
        <v>0.45</v>
      </c>
      <c r="G16" s="128" t="s">
        <v>91</v>
      </c>
      <c r="H16" s="121">
        <v>0.28000000000000003</v>
      </c>
    </row>
    <row r="17" spans="1:8" x14ac:dyDescent="0.2">
      <c r="A17" s="87" t="s">
        <v>96</v>
      </c>
      <c r="B17" s="98">
        <v>2782469</v>
      </c>
      <c r="C17" s="98">
        <v>862217</v>
      </c>
      <c r="D17" s="142">
        <v>1920252</v>
      </c>
      <c r="E17" s="98">
        <v>0</v>
      </c>
      <c r="F17" s="99">
        <v>0.30990000000000001</v>
      </c>
      <c r="G17" s="128" t="s">
        <v>119</v>
      </c>
      <c r="H17" s="121">
        <v>0.29759999999999998</v>
      </c>
    </row>
    <row r="18" spans="1:8" x14ac:dyDescent="0.2">
      <c r="A18" s="87" t="s">
        <v>98</v>
      </c>
      <c r="B18" s="98">
        <v>3131205</v>
      </c>
      <c r="C18" s="98">
        <v>3138187</v>
      </c>
      <c r="D18" s="142">
        <v>0</v>
      </c>
      <c r="E18" s="98">
        <v>-6982</v>
      </c>
      <c r="F18" s="99">
        <v>1.0022</v>
      </c>
      <c r="G18" s="128" t="s">
        <v>96</v>
      </c>
      <c r="H18" s="121">
        <v>0.30990000000000001</v>
      </c>
    </row>
    <row r="19" spans="1:8" x14ac:dyDescent="0.2">
      <c r="A19" s="87" t="s">
        <v>80</v>
      </c>
      <c r="B19" s="98">
        <v>221657</v>
      </c>
      <c r="C19" s="98">
        <v>120805</v>
      </c>
      <c r="D19" s="142">
        <v>100852</v>
      </c>
      <c r="E19" s="98">
        <v>0</v>
      </c>
      <c r="F19" s="99">
        <v>0.54500000000000004</v>
      </c>
      <c r="G19" s="128" t="s">
        <v>76</v>
      </c>
      <c r="H19" s="121">
        <v>0.36659999999999998</v>
      </c>
    </row>
    <row r="20" spans="1:8" x14ac:dyDescent="0.2">
      <c r="A20" s="87" t="s">
        <v>101</v>
      </c>
      <c r="B20" s="98">
        <v>11516617</v>
      </c>
      <c r="C20" s="98">
        <v>10556770</v>
      </c>
      <c r="D20" s="142">
        <v>959847</v>
      </c>
      <c r="E20" s="98">
        <v>0</v>
      </c>
      <c r="F20" s="99">
        <v>0.91669999999999996</v>
      </c>
      <c r="G20" s="128" t="s">
        <v>114</v>
      </c>
      <c r="H20" s="121">
        <v>0.37959999999999999</v>
      </c>
    </row>
    <row r="21" spans="1:8" x14ac:dyDescent="0.2">
      <c r="A21" s="87" t="s">
        <v>103</v>
      </c>
      <c r="B21" s="98">
        <v>2101855</v>
      </c>
      <c r="C21" s="98">
        <v>1892012</v>
      </c>
      <c r="D21" s="142">
        <v>209843</v>
      </c>
      <c r="E21" s="98">
        <v>0</v>
      </c>
      <c r="F21" s="99">
        <v>0.9002</v>
      </c>
      <c r="G21" s="128" t="s">
        <v>83</v>
      </c>
      <c r="H21" s="121">
        <v>0.39539999999999997</v>
      </c>
    </row>
    <row r="22" spans="1:8" x14ac:dyDescent="0.2">
      <c r="A22" s="87" t="s">
        <v>105</v>
      </c>
      <c r="B22" s="98">
        <v>1017218</v>
      </c>
      <c r="C22" s="98">
        <v>268693</v>
      </c>
      <c r="D22" s="142">
        <v>748525</v>
      </c>
      <c r="E22" s="98">
        <v>0</v>
      </c>
      <c r="F22" s="99">
        <v>0.2641</v>
      </c>
      <c r="G22" s="128" t="s">
        <v>131</v>
      </c>
      <c r="H22" s="121">
        <v>0.42420000000000002</v>
      </c>
    </row>
    <row r="23" spans="1:8" x14ac:dyDescent="0.2">
      <c r="A23" s="87" t="s">
        <v>86</v>
      </c>
      <c r="B23" s="98">
        <v>339583</v>
      </c>
      <c r="C23" s="98">
        <v>278644</v>
      </c>
      <c r="D23" s="142">
        <v>60939</v>
      </c>
      <c r="E23" s="98">
        <v>0</v>
      </c>
      <c r="F23" s="99">
        <v>0.82050000000000001</v>
      </c>
      <c r="G23" s="128" t="s">
        <v>106</v>
      </c>
      <c r="H23" s="121">
        <v>0.43490000000000001</v>
      </c>
    </row>
    <row r="24" spans="1:8" x14ac:dyDescent="0.2">
      <c r="A24" s="87" t="s">
        <v>108</v>
      </c>
      <c r="B24" s="98">
        <v>118012556</v>
      </c>
      <c r="C24" s="98">
        <v>82961701</v>
      </c>
      <c r="D24" s="142">
        <v>35050855</v>
      </c>
      <c r="E24" s="98">
        <v>0</v>
      </c>
      <c r="F24" s="99">
        <v>0.70299999999999996</v>
      </c>
      <c r="G24" s="128" t="s">
        <v>118</v>
      </c>
      <c r="H24" s="121">
        <v>0.43880000000000002</v>
      </c>
    </row>
    <row r="25" spans="1:8" x14ac:dyDescent="0.2">
      <c r="A25" s="87" t="s">
        <v>110</v>
      </c>
      <c r="B25" s="98">
        <v>1611029</v>
      </c>
      <c r="C25" s="98">
        <v>255234</v>
      </c>
      <c r="D25" s="142">
        <v>1355795</v>
      </c>
      <c r="E25" s="98">
        <v>0</v>
      </c>
      <c r="F25" s="99">
        <v>0.15840000000000001</v>
      </c>
      <c r="G25" s="128" t="s">
        <v>95</v>
      </c>
      <c r="H25" s="121">
        <v>0.45</v>
      </c>
    </row>
    <row r="26" spans="1:8" x14ac:dyDescent="0.2">
      <c r="A26" s="87" t="s">
        <v>84</v>
      </c>
      <c r="B26" s="98">
        <v>1733596</v>
      </c>
      <c r="C26" s="98">
        <v>2331495</v>
      </c>
      <c r="D26" s="142">
        <v>0</v>
      </c>
      <c r="E26" s="98">
        <v>-597899</v>
      </c>
      <c r="F26" s="99">
        <v>1.3449</v>
      </c>
      <c r="G26" s="128" t="s">
        <v>97</v>
      </c>
      <c r="H26" s="121">
        <v>0.45350000000000001</v>
      </c>
    </row>
    <row r="27" spans="1:8" x14ac:dyDescent="0.2">
      <c r="A27" s="87" t="s">
        <v>92</v>
      </c>
      <c r="B27" s="98">
        <v>353700</v>
      </c>
      <c r="C27" s="98">
        <v>45777</v>
      </c>
      <c r="D27" s="142">
        <v>307923</v>
      </c>
      <c r="E27" s="98">
        <v>0</v>
      </c>
      <c r="F27" s="99">
        <v>0.12939999999999999</v>
      </c>
      <c r="G27" s="128" t="s">
        <v>82</v>
      </c>
      <c r="H27" s="121">
        <v>0.48520000000000002</v>
      </c>
    </row>
    <row r="28" spans="1:8" x14ac:dyDescent="0.2">
      <c r="A28" s="87" t="s">
        <v>106</v>
      </c>
      <c r="B28" s="98">
        <v>1056451</v>
      </c>
      <c r="C28" s="98">
        <v>459490</v>
      </c>
      <c r="D28" s="142">
        <v>596961</v>
      </c>
      <c r="E28" s="98">
        <v>0</v>
      </c>
      <c r="F28" s="99">
        <v>0.43490000000000001</v>
      </c>
      <c r="G28" s="128" t="s">
        <v>116</v>
      </c>
      <c r="H28" s="121">
        <v>0.52610000000000001</v>
      </c>
    </row>
    <row r="29" spans="1:8" x14ac:dyDescent="0.2">
      <c r="A29" s="87" t="s">
        <v>111</v>
      </c>
      <c r="B29" s="98">
        <v>4924339</v>
      </c>
      <c r="C29" s="98">
        <v>2711365</v>
      </c>
      <c r="D29" s="142">
        <v>2212974</v>
      </c>
      <c r="E29" s="98">
        <v>0</v>
      </c>
      <c r="F29" s="99">
        <v>0.55059999999999998</v>
      </c>
      <c r="G29" s="128" t="s">
        <v>87</v>
      </c>
      <c r="H29" s="121">
        <v>0.54459999999999997</v>
      </c>
    </row>
    <row r="30" spans="1:8" x14ac:dyDescent="0.2">
      <c r="A30" s="87" t="s">
        <v>113</v>
      </c>
      <c r="B30" s="98">
        <v>246172</v>
      </c>
      <c r="C30" s="98">
        <v>10455</v>
      </c>
      <c r="D30" s="142">
        <v>235717</v>
      </c>
      <c r="E30" s="98">
        <v>0</v>
      </c>
      <c r="F30" s="99">
        <v>4.2500000000000003E-2</v>
      </c>
      <c r="G30" s="128" t="s">
        <v>80</v>
      </c>
      <c r="H30" s="121">
        <v>0.54500000000000004</v>
      </c>
    </row>
    <row r="31" spans="1:8" x14ac:dyDescent="0.2">
      <c r="A31" s="87" t="s">
        <v>78</v>
      </c>
      <c r="B31" s="98">
        <v>152728</v>
      </c>
      <c r="C31" s="98">
        <v>24981</v>
      </c>
      <c r="D31" s="142">
        <v>127747</v>
      </c>
      <c r="E31" s="98">
        <v>0</v>
      </c>
      <c r="F31" s="99">
        <v>0.1636</v>
      </c>
      <c r="G31" s="128" t="s">
        <v>111</v>
      </c>
      <c r="H31" s="121">
        <v>0.55059999999999998</v>
      </c>
    </row>
    <row r="32" spans="1:8" x14ac:dyDescent="0.2">
      <c r="A32" s="87" t="s">
        <v>116</v>
      </c>
      <c r="B32" s="98">
        <v>4919641</v>
      </c>
      <c r="C32" s="98">
        <v>2588465</v>
      </c>
      <c r="D32" s="142">
        <v>2331176</v>
      </c>
      <c r="E32" s="98">
        <v>0</v>
      </c>
      <c r="F32" s="99">
        <v>0.52610000000000001</v>
      </c>
      <c r="G32" s="128" t="s">
        <v>104</v>
      </c>
      <c r="H32" s="121">
        <v>0.56669999999999998</v>
      </c>
    </row>
    <row r="33" spans="1:8" x14ac:dyDescent="0.2">
      <c r="A33" s="87" t="s">
        <v>118</v>
      </c>
      <c r="B33" s="98">
        <v>856592</v>
      </c>
      <c r="C33" s="98">
        <v>375914</v>
      </c>
      <c r="D33" s="142">
        <v>480678</v>
      </c>
      <c r="E33" s="98">
        <v>0</v>
      </c>
      <c r="F33" s="99">
        <v>0.43880000000000002</v>
      </c>
      <c r="G33" s="128" t="s">
        <v>81</v>
      </c>
      <c r="H33" s="121">
        <v>0.58899999999999997</v>
      </c>
    </row>
    <row r="34" spans="1:8" x14ac:dyDescent="0.2">
      <c r="A34" s="87" t="s">
        <v>119</v>
      </c>
      <c r="B34" s="98">
        <v>735884</v>
      </c>
      <c r="C34" s="98">
        <v>219005</v>
      </c>
      <c r="D34" s="142">
        <v>516879</v>
      </c>
      <c r="E34" s="98">
        <v>0</v>
      </c>
      <c r="F34" s="99">
        <v>0.29759999999999998</v>
      </c>
      <c r="G34" s="128" t="s">
        <v>121</v>
      </c>
      <c r="H34" s="121">
        <v>0.59399999999999997</v>
      </c>
    </row>
    <row r="35" spans="1:8" x14ac:dyDescent="0.2">
      <c r="A35" s="87" t="s">
        <v>115</v>
      </c>
      <c r="B35" s="98">
        <v>21463522</v>
      </c>
      <c r="C35" s="98">
        <v>17807652</v>
      </c>
      <c r="D35" s="142">
        <v>3655870</v>
      </c>
      <c r="E35" s="98">
        <v>0</v>
      </c>
      <c r="F35" s="99">
        <v>0.82969999999999999</v>
      </c>
      <c r="G35" s="128" t="s">
        <v>89</v>
      </c>
      <c r="H35" s="121">
        <v>0.63109999999999999</v>
      </c>
    </row>
    <row r="36" spans="1:8" x14ac:dyDescent="0.2">
      <c r="A36" s="87" t="s">
        <v>122</v>
      </c>
      <c r="B36" s="98">
        <v>2094931</v>
      </c>
      <c r="C36" s="98">
        <v>2344893</v>
      </c>
      <c r="D36" s="142">
        <v>0</v>
      </c>
      <c r="E36" s="98">
        <v>-249962</v>
      </c>
      <c r="F36" s="99">
        <v>1.1193</v>
      </c>
      <c r="G36" s="128" t="s">
        <v>126</v>
      </c>
      <c r="H36" s="121">
        <v>0.64190000000000003</v>
      </c>
    </row>
    <row r="37" spans="1:8" x14ac:dyDescent="0.2">
      <c r="A37" s="87" t="s">
        <v>76</v>
      </c>
      <c r="B37" s="98">
        <v>267716</v>
      </c>
      <c r="C37" s="98">
        <v>98153</v>
      </c>
      <c r="D37" s="142">
        <v>169563</v>
      </c>
      <c r="E37" s="98">
        <v>0</v>
      </c>
      <c r="F37" s="99">
        <v>0.36659999999999998</v>
      </c>
      <c r="G37" s="128" t="s">
        <v>99</v>
      </c>
      <c r="H37" s="121">
        <v>0.68969999999999998</v>
      </c>
    </row>
    <row r="38" spans="1:8" x14ac:dyDescent="0.2">
      <c r="A38" s="87" t="s">
        <v>109</v>
      </c>
      <c r="B38" s="98">
        <v>21842841</v>
      </c>
      <c r="C38" s="98">
        <v>28040751</v>
      </c>
      <c r="D38" s="142">
        <v>0</v>
      </c>
      <c r="E38" s="98">
        <v>-6197910</v>
      </c>
      <c r="F38" s="99">
        <v>1.2838000000000001</v>
      </c>
      <c r="G38" s="128" t="s">
        <v>124</v>
      </c>
      <c r="H38" s="121">
        <v>0.69579999999999997</v>
      </c>
    </row>
    <row r="39" spans="1:8" x14ac:dyDescent="0.2">
      <c r="A39" s="87" t="s">
        <v>104</v>
      </c>
      <c r="B39" s="98">
        <v>24297029</v>
      </c>
      <c r="C39" s="98">
        <v>13768907</v>
      </c>
      <c r="D39" s="142">
        <v>10528122</v>
      </c>
      <c r="E39" s="98">
        <v>0</v>
      </c>
      <c r="F39" s="99">
        <v>0.56669999999999998</v>
      </c>
      <c r="G39" s="128" t="s">
        <v>108</v>
      </c>
      <c r="H39" s="121">
        <v>0.70299999999999996</v>
      </c>
    </row>
    <row r="40" spans="1:8" x14ac:dyDescent="0.2">
      <c r="A40" s="87" t="s">
        <v>94</v>
      </c>
      <c r="B40" s="98">
        <v>528831</v>
      </c>
      <c r="C40" s="98">
        <v>596201</v>
      </c>
      <c r="D40" s="142">
        <v>0</v>
      </c>
      <c r="E40" s="98">
        <v>-67370</v>
      </c>
      <c r="F40" s="99">
        <v>1.1274</v>
      </c>
      <c r="G40" s="128" t="s">
        <v>100</v>
      </c>
      <c r="H40" s="121">
        <v>0.70850000000000002</v>
      </c>
    </row>
    <row r="41" spans="1:8" x14ac:dyDescent="0.2">
      <c r="A41" s="87" t="s">
        <v>117</v>
      </c>
      <c r="B41" s="98">
        <v>29149141</v>
      </c>
      <c r="C41" s="98">
        <v>32417769</v>
      </c>
      <c r="D41" s="142">
        <v>0</v>
      </c>
      <c r="E41" s="98">
        <v>-3268628</v>
      </c>
      <c r="F41" s="99">
        <v>1.1121000000000001</v>
      </c>
      <c r="G41" s="128" t="s">
        <v>107</v>
      </c>
      <c r="H41" s="121">
        <v>0.73160000000000003</v>
      </c>
    </row>
    <row r="42" spans="1:8" x14ac:dyDescent="0.2">
      <c r="A42" s="87" t="s">
        <v>88</v>
      </c>
      <c r="B42" s="98">
        <v>19165159</v>
      </c>
      <c r="C42" s="98">
        <v>21013496</v>
      </c>
      <c r="D42" s="142">
        <v>0</v>
      </c>
      <c r="E42" s="98">
        <v>-1848337</v>
      </c>
      <c r="F42" s="99">
        <v>1.0964</v>
      </c>
      <c r="G42" s="128" t="s">
        <v>123</v>
      </c>
      <c r="H42" s="121">
        <v>0.749</v>
      </c>
    </row>
    <row r="43" spans="1:8" x14ac:dyDescent="0.2">
      <c r="A43" s="87" t="s">
        <v>112</v>
      </c>
      <c r="B43" s="98">
        <v>10878474</v>
      </c>
      <c r="C43" s="98">
        <v>12032405</v>
      </c>
      <c r="D43" s="142">
        <v>0</v>
      </c>
      <c r="E43" s="98">
        <v>-1153931</v>
      </c>
      <c r="F43" s="99">
        <v>1.1061000000000001</v>
      </c>
      <c r="G43" s="87" t="s">
        <v>93</v>
      </c>
      <c r="H43" s="99">
        <v>0.80049999999999999</v>
      </c>
    </row>
    <row r="44" spans="1:8" x14ac:dyDescent="0.2">
      <c r="A44" s="87" t="s">
        <v>100</v>
      </c>
      <c r="B44" s="98">
        <v>7645772</v>
      </c>
      <c r="C44" s="98">
        <v>5417245</v>
      </c>
      <c r="D44" s="142">
        <v>2228527</v>
      </c>
      <c r="E44" s="98">
        <v>0</v>
      </c>
      <c r="F44" s="99">
        <v>0.70850000000000002</v>
      </c>
      <c r="G44" s="87" t="s">
        <v>86</v>
      </c>
      <c r="H44" s="99">
        <v>0.82050000000000001</v>
      </c>
    </row>
    <row r="45" spans="1:8" x14ac:dyDescent="0.2">
      <c r="A45" s="87" t="s">
        <v>99</v>
      </c>
      <c r="B45" s="98">
        <v>2451324</v>
      </c>
      <c r="C45" s="98">
        <v>1690800</v>
      </c>
      <c r="D45" s="142">
        <v>760524</v>
      </c>
      <c r="E45" s="98">
        <v>0</v>
      </c>
      <c r="F45" s="99">
        <v>0.68969999999999998</v>
      </c>
      <c r="G45" s="87" t="s">
        <v>115</v>
      </c>
      <c r="H45" s="99">
        <v>0.82969999999999999</v>
      </c>
    </row>
    <row r="46" spans="1:8" x14ac:dyDescent="0.2">
      <c r="A46" s="87" t="s">
        <v>124</v>
      </c>
      <c r="B46" s="98">
        <v>3367020</v>
      </c>
      <c r="C46" s="98">
        <v>2342905</v>
      </c>
      <c r="D46" s="142">
        <v>1024115</v>
      </c>
      <c r="E46" s="98">
        <v>0</v>
      </c>
      <c r="F46" s="99">
        <v>0.69579999999999997</v>
      </c>
      <c r="G46" s="87" t="s">
        <v>90</v>
      </c>
      <c r="H46" s="99">
        <v>0.86409999999999998</v>
      </c>
    </row>
    <row r="47" spans="1:8" x14ac:dyDescent="0.2">
      <c r="A47" s="87" t="s">
        <v>102</v>
      </c>
      <c r="B47" s="98">
        <v>3633259</v>
      </c>
      <c r="C47" s="98">
        <v>3596443</v>
      </c>
      <c r="D47" s="142">
        <v>36816</v>
      </c>
      <c r="E47" s="98">
        <v>0</v>
      </c>
      <c r="F47" s="99">
        <v>0.9899</v>
      </c>
      <c r="G47" s="87" t="s">
        <v>103</v>
      </c>
      <c r="H47" s="99">
        <v>0.9002</v>
      </c>
    </row>
    <row r="48" spans="1:8" x14ac:dyDescent="0.2">
      <c r="A48" s="87" t="s">
        <v>126</v>
      </c>
      <c r="B48" s="98">
        <v>16237717</v>
      </c>
      <c r="C48" s="98">
        <v>10422414</v>
      </c>
      <c r="D48" s="142">
        <v>5815303</v>
      </c>
      <c r="E48" s="98">
        <v>0</v>
      </c>
      <c r="F48" s="99">
        <v>0.64190000000000003</v>
      </c>
      <c r="G48" s="87" t="s">
        <v>101</v>
      </c>
      <c r="H48" s="99">
        <v>0.91669999999999996</v>
      </c>
    </row>
    <row r="49" spans="1:8" x14ac:dyDescent="0.2">
      <c r="A49" s="87" t="s">
        <v>127</v>
      </c>
      <c r="B49" s="98">
        <v>3101477</v>
      </c>
      <c r="C49" s="98">
        <v>3280588</v>
      </c>
      <c r="D49" s="142">
        <v>0</v>
      </c>
      <c r="E49" s="98">
        <v>-179111</v>
      </c>
      <c r="F49" s="99">
        <v>1.0578000000000001</v>
      </c>
      <c r="G49" s="87" t="s">
        <v>120</v>
      </c>
      <c r="H49" s="99">
        <v>0.94710000000000005</v>
      </c>
    </row>
    <row r="50" spans="1:8" x14ac:dyDescent="0.2">
      <c r="A50" s="87" t="s">
        <v>120</v>
      </c>
      <c r="B50" s="98">
        <v>2144080</v>
      </c>
      <c r="C50" s="98">
        <v>2030752</v>
      </c>
      <c r="D50" s="142">
        <v>113328</v>
      </c>
      <c r="E50" s="98">
        <v>0</v>
      </c>
      <c r="F50" s="99">
        <v>0.94710000000000005</v>
      </c>
      <c r="G50" s="87" t="s">
        <v>79</v>
      </c>
      <c r="H50" s="99">
        <v>0.96599999999999997</v>
      </c>
    </row>
    <row r="51" spans="1:8" x14ac:dyDescent="0.2">
      <c r="A51" s="87" t="s">
        <v>82</v>
      </c>
      <c r="B51" s="98">
        <v>89937</v>
      </c>
      <c r="C51" s="98">
        <v>43637</v>
      </c>
      <c r="D51" s="142">
        <v>46300</v>
      </c>
      <c r="E51" s="98">
        <v>0</v>
      </c>
      <c r="F51" s="99">
        <v>0.48520000000000002</v>
      </c>
      <c r="G51" s="87" t="s">
        <v>102</v>
      </c>
      <c r="H51" s="99">
        <v>0.9899</v>
      </c>
    </row>
    <row r="52" spans="1:8" x14ac:dyDescent="0.2">
      <c r="A52" s="87" t="s">
        <v>114</v>
      </c>
      <c r="B52" s="98">
        <v>555126</v>
      </c>
      <c r="C52" s="98">
        <v>210732</v>
      </c>
      <c r="D52" s="142">
        <v>344394</v>
      </c>
      <c r="E52" s="98">
        <v>0</v>
      </c>
      <c r="F52" s="99">
        <v>0.37959999999999999</v>
      </c>
      <c r="G52" s="87" t="s">
        <v>98</v>
      </c>
      <c r="H52" s="99">
        <v>1.0022</v>
      </c>
    </row>
    <row r="53" spans="1:8" x14ac:dyDescent="0.2">
      <c r="A53" s="87" t="s">
        <v>121</v>
      </c>
      <c r="B53" s="98">
        <v>4524551</v>
      </c>
      <c r="C53" s="98">
        <v>2687668</v>
      </c>
      <c r="D53" s="142">
        <v>1836883</v>
      </c>
      <c r="E53" s="98">
        <v>0</v>
      </c>
      <c r="F53" s="99">
        <v>0.59399999999999997</v>
      </c>
      <c r="G53" s="87" t="s">
        <v>132</v>
      </c>
      <c r="H53" s="99">
        <v>1.0466</v>
      </c>
    </row>
    <row r="54" spans="1:8" x14ac:dyDescent="0.2">
      <c r="A54" s="87" t="s">
        <v>107</v>
      </c>
      <c r="B54" s="98">
        <v>4236437</v>
      </c>
      <c r="C54" s="98">
        <v>3099170</v>
      </c>
      <c r="D54" s="142">
        <v>1137267</v>
      </c>
      <c r="E54" s="98">
        <v>0</v>
      </c>
      <c r="F54" s="99">
        <v>0.73160000000000003</v>
      </c>
      <c r="G54" s="87" t="s">
        <v>127</v>
      </c>
      <c r="H54" s="99">
        <v>1.0578000000000001</v>
      </c>
    </row>
    <row r="55" spans="1:8" x14ac:dyDescent="0.2">
      <c r="A55" s="87" t="s">
        <v>131</v>
      </c>
      <c r="B55" s="98">
        <v>6478523</v>
      </c>
      <c r="C55" s="98">
        <v>2748271</v>
      </c>
      <c r="D55" s="142">
        <v>3730252</v>
      </c>
      <c r="E55" s="98">
        <v>0</v>
      </c>
      <c r="F55" s="99">
        <v>0.42420000000000002</v>
      </c>
      <c r="G55" s="87" t="s">
        <v>125</v>
      </c>
      <c r="H55" s="99">
        <v>1.0801000000000001</v>
      </c>
    </row>
    <row r="56" spans="1:8" x14ac:dyDescent="0.2">
      <c r="A56" s="87" t="s">
        <v>123</v>
      </c>
      <c r="B56" s="98">
        <v>1055023</v>
      </c>
      <c r="C56" s="98">
        <v>790203</v>
      </c>
      <c r="D56" s="142">
        <v>264820</v>
      </c>
      <c r="E56" s="98">
        <v>0</v>
      </c>
      <c r="F56" s="99">
        <v>0.749</v>
      </c>
      <c r="G56" s="87" t="s">
        <v>88</v>
      </c>
      <c r="H56" s="99">
        <v>1.0964</v>
      </c>
    </row>
    <row r="57" spans="1:8" x14ac:dyDescent="0.2">
      <c r="A57" s="87" t="s">
        <v>130</v>
      </c>
      <c r="B57" s="98">
        <v>1077578</v>
      </c>
      <c r="C57" s="98">
        <v>277948</v>
      </c>
      <c r="D57" s="142">
        <v>799630</v>
      </c>
      <c r="E57" s="98">
        <v>0</v>
      </c>
      <c r="F57" s="99">
        <v>0.25790000000000002</v>
      </c>
      <c r="G57" s="87" t="s">
        <v>112</v>
      </c>
      <c r="H57" s="99">
        <v>1.1061000000000001</v>
      </c>
    </row>
    <row r="58" spans="1:8" x14ac:dyDescent="0.2">
      <c r="A58" s="87" t="s">
        <v>128</v>
      </c>
      <c r="B58" s="98">
        <v>220708</v>
      </c>
      <c r="C58" s="98">
        <v>14754</v>
      </c>
      <c r="D58" s="142">
        <v>205954</v>
      </c>
      <c r="E58" s="98">
        <v>0</v>
      </c>
      <c r="F58" s="99">
        <v>6.6799999999999998E-2</v>
      </c>
      <c r="G58" s="87" t="s">
        <v>117</v>
      </c>
      <c r="H58" s="99">
        <v>1.1121000000000001</v>
      </c>
    </row>
    <row r="59" spans="1:8" x14ac:dyDescent="0.2">
      <c r="A59" s="87" t="s">
        <v>90</v>
      </c>
      <c r="B59" s="98">
        <v>6264027</v>
      </c>
      <c r="C59" s="98">
        <v>5412510</v>
      </c>
      <c r="D59" s="142">
        <v>851517</v>
      </c>
      <c r="E59" s="98">
        <v>0</v>
      </c>
      <c r="F59" s="99">
        <v>0.86409999999999998</v>
      </c>
      <c r="G59" s="87" t="s">
        <v>122</v>
      </c>
      <c r="H59" s="99">
        <v>1.1193</v>
      </c>
    </row>
    <row r="60" spans="1:8" x14ac:dyDescent="0.2">
      <c r="A60" s="87" t="s">
        <v>129</v>
      </c>
      <c r="B60" s="98">
        <v>539143</v>
      </c>
      <c r="C60" s="98">
        <v>45758</v>
      </c>
      <c r="D60" s="142">
        <v>493385</v>
      </c>
      <c r="E60" s="98">
        <v>0</v>
      </c>
      <c r="F60" s="99">
        <v>8.4900000000000003E-2</v>
      </c>
      <c r="G60" s="87" t="s">
        <v>94</v>
      </c>
      <c r="H60" s="99">
        <v>1.1274</v>
      </c>
    </row>
    <row r="61" spans="1:8" x14ac:dyDescent="0.2">
      <c r="A61" s="87" t="s">
        <v>125</v>
      </c>
      <c r="B61" s="98">
        <v>5908800</v>
      </c>
      <c r="C61" s="98">
        <v>6381937</v>
      </c>
      <c r="D61" s="142">
        <v>0</v>
      </c>
      <c r="E61" s="98">
        <v>-473137</v>
      </c>
      <c r="F61" s="99">
        <v>1.0801000000000001</v>
      </c>
      <c r="G61" s="87" t="s">
        <v>109</v>
      </c>
      <c r="H61" s="99">
        <v>1.2838000000000001</v>
      </c>
    </row>
    <row r="62" spans="1:8" x14ac:dyDescent="0.2">
      <c r="A62" s="87" t="s">
        <v>132</v>
      </c>
      <c r="B62" s="98">
        <v>2367578</v>
      </c>
      <c r="C62" s="98">
        <v>2478023</v>
      </c>
      <c r="D62" s="142">
        <v>0</v>
      </c>
      <c r="E62" s="98">
        <v>-110445</v>
      </c>
      <c r="F62" s="99">
        <v>1.0466</v>
      </c>
      <c r="G62" s="87" t="s">
        <v>75</v>
      </c>
      <c r="H62" s="99">
        <v>1.2912999999999999</v>
      </c>
    </row>
    <row r="63" spans="1:8" x14ac:dyDescent="0.2">
      <c r="A63" s="87" t="s">
        <v>97</v>
      </c>
      <c r="B63" s="98">
        <v>1886401</v>
      </c>
      <c r="C63" s="98">
        <v>855526</v>
      </c>
      <c r="D63" s="142">
        <v>1030875</v>
      </c>
      <c r="E63" s="98">
        <v>0</v>
      </c>
      <c r="F63" s="99">
        <v>0.45350000000000001</v>
      </c>
      <c r="G63" s="87" t="s">
        <v>84</v>
      </c>
      <c r="H63" s="99">
        <v>1.3449</v>
      </c>
    </row>
    <row r="64" spans="1:8" x14ac:dyDescent="0.2">
      <c r="A64" s="100"/>
      <c r="B64" s="101"/>
      <c r="C64" s="101"/>
      <c r="D64" s="143"/>
      <c r="E64" s="101"/>
      <c r="F64" s="101"/>
      <c r="G64" s="100"/>
      <c r="H64" s="101"/>
    </row>
    <row r="65" spans="1:8" x14ac:dyDescent="0.2">
      <c r="A65" s="88" t="s">
        <v>133</v>
      </c>
      <c r="B65" s="89">
        <v>409195000</v>
      </c>
      <c r="C65" s="89">
        <v>334091058</v>
      </c>
      <c r="D65" s="144">
        <v>93932787</v>
      </c>
      <c r="E65" s="89">
        <v>-18828845</v>
      </c>
      <c r="F65" s="90">
        <v>0.8165</v>
      </c>
      <c r="G65" s="88" t="s">
        <v>133</v>
      </c>
      <c r="H65" s="90">
        <v>0.8165</v>
      </c>
    </row>
    <row r="66" spans="1:8" x14ac:dyDescent="0.2">
      <c r="C66" s="102"/>
      <c r="D66" s="102"/>
      <c r="E66" s="102"/>
      <c r="F66" s="102"/>
      <c r="H66" s="102"/>
    </row>
  </sheetData>
  <mergeCells count="8">
    <mergeCell ref="G1:H1"/>
    <mergeCell ref="A2:A5"/>
    <mergeCell ref="G2:G5"/>
    <mergeCell ref="H2:H5"/>
    <mergeCell ref="A1:F1"/>
    <mergeCell ref="E2:E5"/>
    <mergeCell ref="D2:D5"/>
    <mergeCell ref="F2: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H66"/>
  <sheetViews>
    <sheetView tabSelected="1" showRuler="0" topLeftCell="A34" workbookViewId="0">
      <selection activeCell="A66" sqref="A66:H66"/>
    </sheetView>
  </sheetViews>
  <sheetFormatPr baseColWidth="10" defaultRowHeight="16" x14ac:dyDescent="0.2"/>
  <cols>
    <col min="1" max="1" width="16.83203125" style="97" customWidth="1"/>
    <col min="2" max="2" width="13" style="97" customWidth="1"/>
    <col min="3" max="3" width="11.83203125" style="97" customWidth="1"/>
    <col min="4" max="4" width="13.6640625" style="97" customWidth="1"/>
    <col min="5" max="5" width="13.1640625" style="97" customWidth="1"/>
    <col min="6" max="6" width="13.5" style="97" customWidth="1"/>
    <col min="7" max="7" width="16.5" style="97" customWidth="1"/>
    <col min="8" max="8" width="16.6640625" style="97" customWidth="1"/>
    <col min="9" max="16384" width="10.83203125" style="97"/>
  </cols>
  <sheetData>
    <row r="1" spans="1:8" ht="21" customHeight="1" thickBot="1" x14ac:dyDescent="0.3">
      <c r="A1" s="181" t="s">
        <v>146</v>
      </c>
      <c r="B1" s="182"/>
      <c r="C1" s="182"/>
      <c r="D1" s="182"/>
      <c r="E1" s="182"/>
      <c r="F1" s="183"/>
      <c r="G1" s="157" t="s">
        <v>70</v>
      </c>
      <c r="H1" s="158"/>
    </row>
    <row r="2" spans="1:8" x14ac:dyDescent="0.2">
      <c r="A2" s="184" t="s">
        <v>71</v>
      </c>
      <c r="B2" s="166" t="s">
        <v>137</v>
      </c>
      <c r="C2" s="166" t="s">
        <v>138</v>
      </c>
      <c r="D2" s="163" t="s">
        <v>139</v>
      </c>
      <c r="E2" s="166" t="s">
        <v>140</v>
      </c>
      <c r="F2" s="166" t="s">
        <v>73</v>
      </c>
      <c r="G2" s="172" t="s">
        <v>71</v>
      </c>
      <c r="H2" s="167" t="s">
        <v>73</v>
      </c>
    </row>
    <row r="3" spans="1:8" x14ac:dyDescent="0.2">
      <c r="A3" s="172"/>
      <c r="B3" s="167"/>
      <c r="C3" s="167"/>
      <c r="D3" s="164"/>
      <c r="E3" s="167"/>
      <c r="F3" s="167"/>
      <c r="G3" s="172"/>
      <c r="H3" s="167"/>
    </row>
    <row r="4" spans="1:8" x14ac:dyDescent="0.2">
      <c r="A4" s="172"/>
      <c r="B4" s="167"/>
      <c r="C4" s="167"/>
      <c r="D4" s="164"/>
      <c r="E4" s="167"/>
      <c r="F4" s="167"/>
      <c r="G4" s="172"/>
      <c r="H4" s="167"/>
    </row>
    <row r="5" spans="1:8" ht="17" thickBot="1" x14ac:dyDescent="0.25">
      <c r="A5" s="173"/>
      <c r="B5" s="168"/>
      <c r="C5" s="168"/>
      <c r="D5" s="165"/>
      <c r="E5" s="168"/>
      <c r="F5" s="168"/>
      <c r="G5" s="173"/>
      <c r="H5" s="168"/>
    </row>
    <row r="6" spans="1:8" x14ac:dyDescent="0.2">
      <c r="A6" s="137"/>
      <c r="B6" s="91" t="s">
        <v>22</v>
      </c>
      <c r="C6" s="92">
        <f>[1]Summary!G31</f>
        <v>0</v>
      </c>
      <c r="D6" s="141"/>
      <c r="E6" s="109"/>
    </row>
    <row r="7" spans="1:8" x14ac:dyDescent="0.2">
      <c r="A7" s="80" t="s">
        <v>75</v>
      </c>
      <c r="B7" s="134">
        <v>4169384</v>
      </c>
      <c r="C7" s="134">
        <f>SUM(I7,P7)</f>
        <v>0</v>
      </c>
      <c r="D7" s="142">
        <f>IF(B7-C7&lt;0,0,B7-C7)</f>
        <v>4169384</v>
      </c>
      <c r="E7" s="134">
        <v>0</v>
      </c>
      <c r="F7" s="117">
        <v>0.64</v>
      </c>
      <c r="G7" s="128" t="s">
        <v>77</v>
      </c>
      <c r="H7" s="129">
        <v>0</v>
      </c>
    </row>
    <row r="8" spans="1:8" x14ac:dyDescent="0.2">
      <c r="A8" s="80" t="s">
        <v>77</v>
      </c>
      <c r="B8" s="134">
        <v>30</v>
      </c>
      <c r="C8" s="134">
        <f t="shared" ref="C8:C64" si="0">SUM(I8,P8)</f>
        <v>0</v>
      </c>
      <c r="D8" s="142">
        <f t="shared" ref="D8:D64" si="1">IF(B8-C8&lt;0,0,B8-C8)</f>
        <v>30</v>
      </c>
      <c r="E8" s="134">
        <v>0</v>
      </c>
      <c r="F8" s="117">
        <v>0</v>
      </c>
      <c r="G8" s="128" t="s">
        <v>85</v>
      </c>
      <c r="H8" s="129">
        <v>0</v>
      </c>
    </row>
    <row r="9" spans="1:8" x14ac:dyDescent="0.2">
      <c r="A9" s="80" t="s">
        <v>79</v>
      </c>
      <c r="B9" s="134">
        <v>21185</v>
      </c>
      <c r="C9" s="134">
        <f t="shared" si="0"/>
        <v>0</v>
      </c>
      <c r="D9" s="142">
        <f t="shared" si="1"/>
        <v>21185</v>
      </c>
      <c r="E9" s="134">
        <v>0</v>
      </c>
      <c r="F9" s="117">
        <v>0.18</v>
      </c>
      <c r="G9" s="128" t="s">
        <v>106</v>
      </c>
      <c r="H9" s="129">
        <v>0</v>
      </c>
    </row>
    <row r="10" spans="1:8" x14ac:dyDescent="0.2">
      <c r="A10" s="80" t="s">
        <v>81</v>
      </c>
      <c r="B10" s="134">
        <v>788770</v>
      </c>
      <c r="C10" s="134">
        <f t="shared" si="0"/>
        <v>0</v>
      </c>
      <c r="D10" s="142">
        <f t="shared" si="1"/>
        <v>788770</v>
      </c>
      <c r="E10" s="134">
        <v>-20290</v>
      </c>
      <c r="F10" s="117">
        <v>1.03</v>
      </c>
      <c r="G10" s="128" t="s">
        <v>78</v>
      </c>
      <c r="H10" s="129">
        <v>0</v>
      </c>
    </row>
    <row r="11" spans="1:8" x14ac:dyDescent="0.2">
      <c r="A11" s="80" t="s">
        <v>83</v>
      </c>
      <c r="B11" s="134">
        <v>64437</v>
      </c>
      <c r="C11" s="134">
        <f t="shared" si="0"/>
        <v>0</v>
      </c>
      <c r="D11" s="142">
        <f t="shared" si="1"/>
        <v>64437</v>
      </c>
      <c r="E11" s="134">
        <v>0</v>
      </c>
      <c r="F11" s="117">
        <v>0.03</v>
      </c>
      <c r="G11" s="128" t="s">
        <v>128</v>
      </c>
      <c r="H11" s="129">
        <v>0</v>
      </c>
    </row>
    <row r="12" spans="1:8" x14ac:dyDescent="0.2">
      <c r="A12" s="80" t="s">
        <v>85</v>
      </c>
      <c r="B12" s="134">
        <v>795</v>
      </c>
      <c r="C12" s="134">
        <f t="shared" si="0"/>
        <v>0</v>
      </c>
      <c r="D12" s="142">
        <f t="shared" si="1"/>
        <v>795</v>
      </c>
      <c r="E12" s="134">
        <v>0</v>
      </c>
      <c r="F12" s="117">
        <v>0</v>
      </c>
      <c r="G12" s="128" t="s">
        <v>83</v>
      </c>
      <c r="H12" s="129">
        <v>0.03</v>
      </c>
    </row>
    <row r="13" spans="1:8" x14ac:dyDescent="0.2">
      <c r="A13" s="80" t="s">
        <v>87</v>
      </c>
      <c r="B13" s="134">
        <v>2208242</v>
      </c>
      <c r="C13" s="134">
        <f t="shared" si="0"/>
        <v>0</v>
      </c>
      <c r="D13" s="142">
        <f t="shared" si="1"/>
        <v>2208242</v>
      </c>
      <c r="E13" s="134">
        <v>0</v>
      </c>
      <c r="F13" s="117">
        <v>0.65</v>
      </c>
      <c r="G13" s="128" t="s">
        <v>79</v>
      </c>
      <c r="H13" s="129">
        <v>0.18</v>
      </c>
    </row>
    <row r="14" spans="1:8" x14ac:dyDescent="0.2">
      <c r="A14" s="80" t="s">
        <v>89</v>
      </c>
      <c r="B14" s="134">
        <v>193054</v>
      </c>
      <c r="C14" s="134">
        <f t="shared" si="0"/>
        <v>0</v>
      </c>
      <c r="D14" s="142">
        <f t="shared" si="1"/>
        <v>193054</v>
      </c>
      <c r="E14" s="134">
        <v>0</v>
      </c>
      <c r="F14" s="117">
        <v>0.78</v>
      </c>
      <c r="G14" s="128" t="s">
        <v>91</v>
      </c>
      <c r="H14" s="129">
        <v>0.33</v>
      </c>
    </row>
    <row r="15" spans="1:8" x14ac:dyDescent="0.2">
      <c r="A15" s="80" t="s">
        <v>91</v>
      </c>
      <c r="B15" s="134">
        <v>120335</v>
      </c>
      <c r="C15" s="134">
        <f t="shared" si="0"/>
        <v>0</v>
      </c>
      <c r="D15" s="142">
        <f t="shared" si="1"/>
        <v>120335</v>
      </c>
      <c r="E15" s="134">
        <v>0</v>
      </c>
      <c r="F15" s="117">
        <v>0.33</v>
      </c>
      <c r="G15" s="128" t="s">
        <v>98</v>
      </c>
      <c r="H15" s="129">
        <v>0.33</v>
      </c>
    </row>
    <row r="16" spans="1:8" x14ac:dyDescent="0.2">
      <c r="A16" s="80" t="s">
        <v>93</v>
      </c>
      <c r="B16" s="134">
        <v>7603612</v>
      </c>
      <c r="C16" s="134">
        <f t="shared" si="0"/>
        <v>0</v>
      </c>
      <c r="D16" s="142">
        <f t="shared" si="1"/>
        <v>7603612</v>
      </c>
      <c r="E16" s="134">
        <v>0</v>
      </c>
      <c r="F16" s="117">
        <v>0.7</v>
      </c>
      <c r="G16" s="128" t="s">
        <v>118</v>
      </c>
      <c r="H16" s="129">
        <v>0.37</v>
      </c>
    </row>
    <row r="17" spans="1:8" x14ac:dyDescent="0.2">
      <c r="A17" s="80" t="s">
        <v>95</v>
      </c>
      <c r="B17" s="134">
        <v>127889</v>
      </c>
      <c r="C17" s="134">
        <f t="shared" si="0"/>
        <v>0</v>
      </c>
      <c r="D17" s="142">
        <f t="shared" si="1"/>
        <v>127889</v>
      </c>
      <c r="E17" s="134">
        <v>0</v>
      </c>
      <c r="F17" s="117">
        <v>0.89</v>
      </c>
      <c r="G17" s="128" t="s">
        <v>90</v>
      </c>
      <c r="H17" s="129">
        <v>0.53</v>
      </c>
    </row>
    <row r="18" spans="1:8" x14ac:dyDescent="0.2">
      <c r="A18" s="80" t="s">
        <v>96</v>
      </c>
      <c r="B18" s="134">
        <v>1819527</v>
      </c>
      <c r="C18" s="134">
        <f t="shared" si="0"/>
        <v>0</v>
      </c>
      <c r="D18" s="142">
        <f t="shared" si="1"/>
        <v>1819527</v>
      </c>
      <c r="E18" s="134">
        <v>0</v>
      </c>
      <c r="F18" s="117">
        <v>0.69</v>
      </c>
      <c r="G18" s="128" t="s">
        <v>124</v>
      </c>
      <c r="H18" s="129">
        <v>0.56000000000000005</v>
      </c>
    </row>
    <row r="19" spans="1:8" x14ac:dyDescent="0.2">
      <c r="A19" s="80" t="s">
        <v>98</v>
      </c>
      <c r="B19" s="134">
        <v>772243</v>
      </c>
      <c r="C19" s="134">
        <f t="shared" si="0"/>
        <v>0</v>
      </c>
      <c r="D19" s="142">
        <f t="shared" si="1"/>
        <v>772243</v>
      </c>
      <c r="E19" s="134">
        <v>0</v>
      </c>
      <c r="F19" s="117">
        <v>0.33</v>
      </c>
      <c r="G19" s="128" t="s">
        <v>103</v>
      </c>
      <c r="H19" s="129">
        <v>0.56999999999999995</v>
      </c>
    </row>
    <row r="20" spans="1:8" x14ac:dyDescent="0.2">
      <c r="A20" s="80" t="s">
        <v>80</v>
      </c>
      <c r="B20" s="134">
        <v>41099</v>
      </c>
      <c r="C20" s="134">
        <f t="shared" si="0"/>
        <v>0</v>
      </c>
      <c r="D20" s="142">
        <f t="shared" si="1"/>
        <v>41099</v>
      </c>
      <c r="E20" s="134">
        <v>-44111</v>
      </c>
      <c r="F20" s="117">
        <v>2.0699999999999998</v>
      </c>
      <c r="G20" s="128" t="s">
        <v>116</v>
      </c>
      <c r="H20" s="129">
        <v>0.59</v>
      </c>
    </row>
    <row r="21" spans="1:8" x14ac:dyDescent="0.2">
      <c r="A21" s="80" t="s">
        <v>101</v>
      </c>
      <c r="B21" s="134">
        <v>3032585</v>
      </c>
      <c r="C21" s="134">
        <f t="shared" si="0"/>
        <v>0</v>
      </c>
      <c r="D21" s="142">
        <f t="shared" si="1"/>
        <v>3032585</v>
      </c>
      <c r="E21" s="134">
        <v>0</v>
      </c>
      <c r="F21" s="117">
        <v>1</v>
      </c>
      <c r="G21" s="128" t="s">
        <v>75</v>
      </c>
      <c r="H21" s="129">
        <v>0.64</v>
      </c>
    </row>
    <row r="22" spans="1:8" x14ac:dyDescent="0.2">
      <c r="A22" s="80" t="s">
        <v>103</v>
      </c>
      <c r="B22" s="134">
        <v>535696</v>
      </c>
      <c r="C22" s="134">
        <f t="shared" si="0"/>
        <v>0</v>
      </c>
      <c r="D22" s="142">
        <f t="shared" si="1"/>
        <v>535696</v>
      </c>
      <c r="E22" s="134">
        <v>0</v>
      </c>
      <c r="F22" s="117">
        <v>0.56999999999999995</v>
      </c>
      <c r="G22" s="128" t="s">
        <v>87</v>
      </c>
      <c r="H22" s="129">
        <v>0.65</v>
      </c>
    </row>
    <row r="23" spans="1:8" x14ac:dyDescent="0.2">
      <c r="A23" s="80" t="s">
        <v>105</v>
      </c>
      <c r="B23" s="134">
        <v>306200</v>
      </c>
      <c r="C23" s="134">
        <f t="shared" si="0"/>
        <v>0</v>
      </c>
      <c r="D23" s="142">
        <f t="shared" si="1"/>
        <v>306200</v>
      </c>
      <c r="E23" s="134">
        <v>0</v>
      </c>
      <c r="F23" s="117">
        <v>1</v>
      </c>
      <c r="G23" s="128" t="s">
        <v>111</v>
      </c>
      <c r="H23" s="129">
        <v>0.65</v>
      </c>
    </row>
    <row r="24" spans="1:8" x14ac:dyDescent="0.2">
      <c r="A24" s="80" t="s">
        <v>86</v>
      </c>
      <c r="B24" s="134">
        <v>168125</v>
      </c>
      <c r="C24" s="134">
        <f t="shared" si="0"/>
        <v>0</v>
      </c>
      <c r="D24" s="142">
        <f t="shared" si="1"/>
        <v>168125</v>
      </c>
      <c r="E24" s="134">
        <v>-1</v>
      </c>
      <c r="F24" s="117">
        <v>1</v>
      </c>
      <c r="G24" s="128" t="s">
        <v>117</v>
      </c>
      <c r="H24" s="129">
        <v>0.66</v>
      </c>
    </row>
    <row r="25" spans="1:8" x14ac:dyDescent="0.2">
      <c r="A25" s="80" t="s">
        <v>108</v>
      </c>
      <c r="B25" s="134">
        <v>47796754</v>
      </c>
      <c r="C25" s="134">
        <f t="shared" si="0"/>
        <v>0</v>
      </c>
      <c r="D25" s="142">
        <f t="shared" si="1"/>
        <v>47796754</v>
      </c>
      <c r="E25" s="134">
        <v>0</v>
      </c>
      <c r="F25" s="117">
        <v>0.88</v>
      </c>
      <c r="G25" s="128" t="s">
        <v>99</v>
      </c>
      <c r="H25" s="129">
        <v>0.68</v>
      </c>
    </row>
    <row r="26" spans="1:8" x14ac:dyDescent="0.2">
      <c r="A26" s="80" t="s">
        <v>110</v>
      </c>
      <c r="B26" s="134">
        <v>688400</v>
      </c>
      <c r="C26" s="134">
        <f t="shared" si="0"/>
        <v>0</v>
      </c>
      <c r="D26" s="142">
        <f t="shared" si="1"/>
        <v>688400</v>
      </c>
      <c r="E26" s="134">
        <v>-169</v>
      </c>
      <c r="F26" s="117">
        <v>1</v>
      </c>
      <c r="G26" s="128" t="s">
        <v>97</v>
      </c>
      <c r="H26" s="129">
        <v>0.68</v>
      </c>
    </row>
    <row r="27" spans="1:8" x14ac:dyDescent="0.2">
      <c r="A27" s="80" t="s">
        <v>84</v>
      </c>
      <c r="B27" s="134">
        <v>290055</v>
      </c>
      <c r="C27" s="134">
        <f t="shared" si="0"/>
        <v>0</v>
      </c>
      <c r="D27" s="142">
        <f t="shared" si="1"/>
        <v>290055</v>
      </c>
      <c r="E27" s="134">
        <v>0</v>
      </c>
      <c r="F27" s="117">
        <v>0.82</v>
      </c>
      <c r="G27" s="128" t="s">
        <v>96</v>
      </c>
      <c r="H27" s="129">
        <v>0.69</v>
      </c>
    </row>
    <row r="28" spans="1:8" x14ac:dyDescent="0.2">
      <c r="A28" s="80" t="s">
        <v>92</v>
      </c>
      <c r="B28" s="134">
        <v>69979</v>
      </c>
      <c r="C28" s="134">
        <f t="shared" si="0"/>
        <v>0</v>
      </c>
      <c r="D28" s="142">
        <f t="shared" si="1"/>
        <v>69979</v>
      </c>
      <c r="E28" s="134">
        <v>0</v>
      </c>
      <c r="F28" s="117">
        <v>0.75</v>
      </c>
      <c r="G28" s="128" t="s">
        <v>93</v>
      </c>
      <c r="H28" s="129">
        <v>0.7</v>
      </c>
    </row>
    <row r="29" spans="1:8" x14ac:dyDescent="0.2">
      <c r="A29" s="80" t="s">
        <v>106</v>
      </c>
      <c r="B29" s="134">
        <v>153310</v>
      </c>
      <c r="C29" s="134">
        <f t="shared" si="0"/>
        <v>0</v>
      </c>
      <c r="D29" s="142">
        <f t="shared" si="1"/>
        <v>153310</v>
      </c>
      <c r="E29" s="134">
        <v>0</v>
      </c>
      <c r="F29" s="117">
        <v>0</v>
      </c>
      <c r="G29" s="128" t="s">
        <v>100</v>
      </c>
      <c r="H29" s="129">
        <v>0.72</v>
      </c>
    </row>
    <row r="30" spans="1:8" x14ac:dyDescent="0.2">
      <c r="A30" s="80" t="s">
        <v>111</v>
      </c>
      <c r="B30" s="134">
        <v>1599199</v>
      </c>
      <c r="C30" s="134">
        <f t="shared" si="0"/>
        <v>0</v>
      </c>
      <c r="D30" s="142">
        <f t="shared" si="1"/>
        <v>1599199</v>
      </c>
      <c r="E30" s="134">
        <v>0</v>
      </c>
      <c r="F30" s="117">
        <v>0.65</v>
      </c>
      <c r="G30" s="128" t="s">
        <v>114</v>
      </c>
      <c r="H30" s="129">
        <v>0.72</v>
      </c>
    </row>
    <row r="31" spans="1:8" x14ac:dyDescent="0.2">
      <c r="A31" s="80" t="s">
        <v>113</v>
      </c>
      <c r="B31" s="134">
        <v>30894</v>
      </c>
      <c r="C31" s="134">
        <f t="shared" si="0"/>
        <v>0</v>
      </c>
      <c r="D31" s="142">
        <f t="shared" si="1"/>
        <v>30894</v>
      </c>
      <c r="E31" s="134">
        <v>-1294</v>
      </c>
      <c r="F31" s="117">
        <v>1.04</v>
      </c>
      <c r="G31" s="128" t="s">
        <v>92</v>
      </c>
      <c r="H31" s="129">
        <v>0.75</v>
      </c>
    </row>
    <row r="32" spans="1:8" x14ac:dyDescent="0.2">
      <c r="A32" s="80" t="s">
        <v>78</v>
      </c>
      <c r="B32" s="134">
        <v>289</v>
      </c>
      <c r="C32" s="134">
        <f t="shared" si="0"/>
        <v>0</v>
      </c>
      <c r="D32" s="142">
        <f t="shared" si="1"/>
        <v>289</v>
      </c>
      <c r="E32" s="134">
        <v>0</v>
      </c>
      <c r="F32" s="117">
        <v>0</v>
      </c>
      <c r="G32" s="128" t="s">
        <v>123</v>
      </c>
      <c r="H32" s="129">
        <v>0.75</v>
      </c>
    </row>
    <row r="33" spans="1:8" x14ac:dyDescent="0.2">
      <c r="A33" s="80" t="s">
        <v>116</v>
      </c>
      <c r="B33" s="134">
        <v>1100671</v>
      </c>
      <c r="C33" s="134">
        <f t="shared" si="0"/>
        <v>0</v>
      </c>
      <c r="D33" s="142">
        <f t="shared" si="1"/>
        <v>1100671</v>
      </c>
      <c r="E33" s="134">
        <v>0</v>
      </c>
      <c r="F33" s="117">
        <v>0.59</v>
      </c>
      <c r="G33" s="128" t="s">
        <v>126</v>
      </c>
      <c r="H33" s="129">
        <v>0.76</v>
      </c>
    </row>
    <row r="34" spans="1:8" x14ac:dyDescent="0.2">
      <c r="A34" s="80" t="s">
        <v>118</v>
      </c>
      <c r="B34" s="134">
        <v>68382</v>
      </c>
      <c r="C34" s="134">
        <f t="shared" si="0"/>
        <v>0</v>
      </c>
      <c r="D34" s="142">
        <f t="shared" si="1"/>
        <v>68382</v>
      </c>
      <c r="E34" s="134">
        <v>0</v>
      </c>
      <c r="F34" s="117">
        <v>0.37</v>
      </c>
      <c r="G34" s="128" t="s">
        <v>89</v>
      </c>
      <c r="H34" s="129">
        <v>0.78</v>
      </c>
    </row>
    <row r="35" spans="1:8" x14ac:dyDescent="0.2">
      <c r="A35" s="80" t="s">
        <v>119</v>
      </c>
      <c r="B35" s="134">
        <v>157503</v>
      </c>
      <c r="C35" s="134">
        <f t="shared" si="0"/>
        <v>0</v>
      </c>
      <c r="D35" s="142">
        <f t="shared" si="1"/>
        <v>157503</v>
      </c>
      <c r="E35" s="134">
        <v>0</v>
      </c>
      <c r="F35" s="117">
        <v>0.88</v>
      </c>
      <c r="G35" s="80" t="s">
        <v>132</v>
      </c>
      <c r="H35" s="117">
        <v>0.8</v>
      </c>
    </row>
    <row r="36" spans="1:8" x14ac:dyDescent="0.2">
      <c r="A36" s="80" t="s">
        <v>115</v>
      </c>
      <c r="B36" s="134">
        <v>4829138</v>
      </c>
      <c r="C36" s="134">
        <f t="shared" si="0"/>
        <v>0</v>
      </c>
      <c r="D36" s="142">
        <f t="shared" si="1"/>
        <v>4829138</v>
      </c>
      <c r="E36" s="134">
        <v>0</v>
      </c>
      <c r="F36" s="117">
        <v>0.84</v>
      </c>
      <c r="G36" s="80" t="s">
        <v>84</v>
      </c>
      <c r="H36" s="117">
        <v>0.82</v>
      </c>
    </row>
    <row r="37" spans="1:8" x14ac:dyDescent="0.2">
      <c r="A37" s="80" t="s">
        <v>122</v>
      </c>
      <c r="B37" s="134">
        <v>526168</v>
      </c>
      <c r="C37" s="134">
        <f t="shared" si="0"/>
        <v>0</v>
      </c>
      <c r="D37" s="142">
        <f t="shared" si="1"/>
        <v>526168</v>
      </c>
      <c r="E37" s="134">
        <v>0</v>
      </c>
      <c r="F37" s="117">
        <v>0.97</v>
      </c>
      <c r="G37" s="80" t="s">
        <v>131</v>
      </c>
      <c r="H37" s="117">
        <v>0.83</v>
      </c>
    </row>
    <row r="38" spans="1:8" x14ac:dyDescent="0.2">
      <c r="A38" s="80" t="s">
        <v>76</v>
      </c>
      <c r="B38" s="134">
        <v>36830</v>
      </c>
      <c r="C38" s="134">
        <f t="shared" si="0"/>
        <v>0</v>
      </c>
      <c r="D38" s="142">
        <f t="shared" si="1"/>
        <v>36830</v>
      </c>
      <c r="E38" s="134">
        <v>-950</v>
      </c>
      <c r="F38" s="117">
        <v>1.03</v>
      </c>
      <c r="G38" s="80" t="s">
        <v>115</v>
      </c>
      <c r="H38" s="117">
        <v>0.84</v>
      </c>
    </row>
    <row r="39" spans="1:8" x14ac:dyDescent="0.2">
      <c r="A39" s="80" t="s">
        <v>109</v>
      </c>
      <c r="B39" s="134">
        <v>5613858</v>
      </c>
      <c r="C39" s="134">
        <f t="shared" si="0"/>
        <v>0</v>
      </c>
      <c r="D39" s="142">
        <f t="shared" si="1"/>
        <v>5613858</v>
      </c>
      <c r="E39" s="134">
        <v>0</v>
      </c>
      <c r="F39" s="117">
        <v>0.93</v>
      </c>
      <c r="G39" s="80" t="s">
        <v>107</v>
      </c>
      <c r="H39" s="117">
        <v>0.87</v>
      </c>
    </row>
    <row r="40" spans="1:8" x14ac:dyDescent="0.2">
      <c r="A40" s="80" t="s">
        <v>104</v>
      </c>
      <c r="B40" s="134">
        <v>6679811</v>
      </c>
      <c r="C40" s="134">
        <f t="shared" si="0"/>
        <v>0</v>
      </c>
      <c r="D40" s="142">
        <f t="shared" si="1"/>
        <v>6679811</v>
      </c>
      <c r="E40" s="134">
        <v>0</v>
      </c>
      <c r="F40" s="117">
        <v>0.91</v>
      </c>
      <c r="G40" s="80" t="s">
        <v>108</v>
      </c>
      <c r="H40" s="117">
        <v>0.88</v>
      </c>
    </row>
    <row r="41" spans="1:8" x14ac:dyDescent="0.2">
      <c r="A41" s="80" t="s">
        <v>94</v>
      </c>
      <c r="B41" s="134">
        <v>32895</v>
      </c>
      <c r="C41" s="134">
        <f t="shared" si="0"/>
        <v>0</v>
      </c>
      <c r="D41" s="142">
        <f t="shared" si="1"/>
        <v>32895</v>
      </c>
      <c r="E41" s="134">
        <v>-6178</v>
      </c>
      <c r="F41" s="117">
        <v>1.19</v>
      </c>
      <c r="G41" s="80" t="s">
        <v>119</v>
      </c>
      <c r="H41" s="117">
        <v>0.88</v>
      </c>
    </row>
    <row r="42" spans="1:8" x14ac:dyDescent="0.2">
      <c r="A42" s="80" t="s">
        <v>117</v>
      </c>
      <c r="B42" s="134">
        <v>5325749</v>
      </c>
      <c r="C42" s="134">
        <f t="shared" si="0"/>
        <v>0</v>
      </c>
      <c r="D42" s="142">
        <f t="shared" si="1"/>
        <v>5325749</v>
      </c>
      <c r="E42" s="134">
        <v>0</v>
      </c>
      <c r="F42" s="117">
        <v>0.66</v>
      </c>
      <c r="G42" s="80" t="s">
        <v>95</v>
      </c>
      <c r="H42" s="117">
        <v>0.89</v>
      </c>
    </row>
    <row r="43" spans="1:8" x14ac:dyDescent="0.2">
      <c r="A43" s="80" t="s">
        <v>88</v>
      </c>
      <c r="B43" s="134">
        <v>7987744</v>
      </c>
      <c r="C43" s="134">
        <f t="shared" si="0"/>
        <v>0</v>
      </c>
      <c r="D43" s="142">
        <f t="shared" si="1"/>
        <v>7987744</v>
      </c>
      <c r="E43" s="134">
        <v>0</v>
      </c>
      <c r="F43" s="117">
        <v>0.91</v>
      </c>
      <c r="G43" s="80" t="s">
        <v>130</v>
      </c>
      <c r="H43" s="117">
        <v>0.9</v>
      </c>
    </row>
    <row r="44" spans="1:8" x14ac:dyDescent="0.2">
      <c r="A44" s="80" t="s">
        <v>112</v>
      </c>
      <c r="B44" s="134">
        <v>1820103</v>
      </c>
      <c r="C44" s="134">
        <f t="shared" si="0"/>
        <v>0</v>
      </c>
      <c r="D44" s="142">
        <f t="shared" si="1"/>
        <v>1820103</v>
      </c>
      <c r="E44" s="134">
        <v>-75298</v>
      </c>
      <c r="F44" s="117">
        <v>1.04</v>
      </c>
      <c r="G44" s="80" t="s">
        <v>104</v>
      </c>
      <c r="H44" s="117">
        <v>0.91</v>
      </c>
    </row>
    <row r="45" spans="1:8" x14ac:dyDescent="0.2">
      <c r="A45" s="80" t="s">
        <v>100</v>
      </c>
      <c r="B45" s="134">
        <v>3715331</v>
      </c>
      <c r="C45" s="134">
        <f t="shared" si="0"/>
        <v>0</v>
      </c>
      <c r="D45" s="142">
        <f t="shared" si="1"/>
        <v>3715331</v>
      </c>
      <c r="E45" s="134">
        <v>0</v>
      </c>
      <c r="F45" s="117">
        <v>0.72</v>
      </c>
      <c r="G45" s="80" t="s">
        <v>88</v>
      </c>
      <c r="H45" s="117">
        <v>0.91</v>
      </c>
    </row>
    <row r="46" spans="1:8" x14ac:dyDescent="0.2">
      <c r="A46" s="80" t="s">
        <v>99</v>
      </c>
      <c r="B46" s="134">
        <v>293083</v>
      </c>
      <c r="C46" s="134">
        <f t="shared" si="0"/>
        <v>0</v>
      </c>
      <c r="D46" s="142">
        <f t="shared" si="1"/>
        <v>293083</v>
      </c>
      <c r="E46" s="134">
        <v>0</v>
      </c>
      <c r="F46" s="117">
        <v>0.68</v>
      </c>
      <c r="G46" s="80" t="s">
        <v>109</v>
      </c>
      <c r="H46" s="117">
        <v>0.93</v>
      </c>
    </row>
    <row r="47" spans="1:8" x14ac:dyDescent="0.2">
      <c r="A47" s="80" t="s">
        <v>124</v>
      </c>
      <c r="B47" s="134">
        <v>562872</v>
      </c>
      <c r="C47" s="134">
        <f t="shared" si="0"/>
        <v>0</v>
      </c>
      <c r="D47" s="142">
        <f t="shared" si="1"/>
        <v>562872</v>
      </c>
      <c r="E47" s="134">
        <v>0</v>
      </c>
      <c r="F47" s="117">
        <v>0.56000000000000005</v>
      </c>
      <c r="G47" s="80" t="s">
        <v>120</v>
      </c>
      <c r="H47" s="117">
        <v>0.93</v>
      </c>
    </row>
    <row r="48" spans="1:8" x14ac:dyDescent="0.2">
      <c r="A48" s="80" t="s">
        <v>102</v>
      </c>
      <c r="B48" s="134">
        <v>1384029</v>
      </c>
      <c r="C48" s="134">
        <f t="shared" si="0"/>
        <v>0</v>
      </c>
      <c r="D48" s="142">
        <f t="shared" si="1"/>
        <v>1384029</v>
      </c>
      <c r="E48" s="134">
        <v>0</v>
      </c>
      <c r="F48" s="117">
        <v>0.98</v>
      </c>
      <c r="G48" s="80" t="s">
        <v>122</v>
      </c>
      <c r="H48" s="117">
        <v>0.97</v>
      </c>
    </row>
    <row r="49" spans="1:8" x14ac:dyDescent="0.2">
      <c r="A49" s="80" t="s">
        <v>126</v>
      </c>
      <c r="B49" s="134">
        <v>2657766</v>
      </c>
      <c r="C49" s="134">
        <f t="shared" si="0"/>
        <v>0</v>
      </c>
      <c r="D49" s="142">
        <f t="shared" si="1"/>
        <v>2657766</v>
      </c>
      <c r="E49" s="134">
        <v>0</v>
      </c>
      <c r="F49" s="117">
        <v>0.76</v>
      </c>
      <c r="G49" s="80" t="s">
        <v>82</v>
      </c>
      <c r="H49" s="117">
        <v>0.97</v>
      </c>
    </row>
    <row r="50" spans="1:8" x14ac:dyDescent="0.2">
      <c r="A50" s="80" t="s">
        <v>127</v>
      </c>
      <c r="B50" s="134">
        <v>537747</v>
      </c>
      <c r="C50" s="134">
        <f t="shared" si="0"/>
        <v>0</v>
      </c>
      <c r="D50" s="142">
        <f t="shared" si="1"/>
        <v>537747</v>
      </c>
      <c r="E50" s="134">
        <v>-2975</v>
      </c>
      <c r="F50" s="117">
        <v>1.01</v>
      </c>
      <c r="G50" s="80" t="s">
        <v>102</v>
      </c>
      <c r="H50" s="117">
        <v>0.98</v>
      </c>
    </row>
    <row r="51" spans="1:8" x14ac:dyDescent="0.2">
      <c r="A51" s="80" t="s">
        <v>120</v>
      </c>
      <c r="B51" s="134">
        <v>682649</v>
      </c>
      <c r="C51" s="134">
        <f t="shared" si="0"/>
        <v>0</v>
      </c>
      <c r="D51" s="142">
        <f t="shared" si="1"/>
        <v>682649</v>
      </c>
      <c r="E51" s="134">
        <v>0</v>
      </c>
      <c r="F51" s="117">
        <v>0.93</v>
      </c>
      <c r="G51" s="80" t="s">
        <v>101</v>
      </c>
      <c r="H51" s="117">
        <v>1</v>
      </c>
    </row>
    <row r="52" spans="1:8" x14ac:dyDescent="0.2">
      <c r="A52" s="80" t="s">
        <v>82</v>
      </c>
      <c r="B52" s="134">
        <v>618</v>
      </c>
      <c r="C52" s="134">
        <f t="shared" si="0"/>
        <v>0</v>
      </c>
      <c r="D52" s="142">
        <f t="shared" si="1"/>
        <v>618</v>
      </c>
      <c r="E52" s="134">
        <v>0</v>
      </c>
      <c r="F52" s="117">
        <v>0.97</v>
      </c>
      <c r="G52" s="80" t="s">
        <v>105</v>
      </c>
      <c r="H52" s="117">
        <v>1</v>
      </c>
    </row>
    <row r="53" spans="1:8" x14ac:dyDescent="0.2">
      <c r="A53" s="80" t="s">
        <v>114</v>
      </c>
      <c r="B53" s="134">
        <v>287686</v>
      </c>
      <c r="C53" s="134">
        <f t="shared" si="0"/>
        <v>0</v>
      </c>
      <c r="D53" s="142">
        <f t="shared" si="1"/>
        <v>287686</v>
      </c>
      <c r="E53" s="134">
        <v>0</v>
      </c>
      <c r="F53" s="117">
        <v>0.72</v>
      </c>
      <c r="G53" s="80" t="s">
        <v>86</v>
      </c>
      <c r="H53" s="117">
        <v>1</v>
      </c>
    </row>
    <row r="54" spans="1:8" x14ac:dyDescent="0.2">
      <c r="A54" s="80" t="s">
        <v>121</v>
      </c>
      <c r="B54" s="134">
        <v>1076193</v>
      </c>
      <c r="C54" s="134">
        <f t="shared" si="0"/>
        <v>0</v>
      </c>
      <c r="D54" s="142">
        <f t="shared" si="1"/>
        <v>1076193</v>
      </c>
      <c r="E54" s="134">
        <v>-582</v>
      </c>
      <c r="F54" s="117">
        <v>1</v>
      </c>
      <c r="G54" s="80" t="s">
        <v>110</v>
      </c>
      <c r="H54" s="117">
        <v>1</v>
      </c>
    </row>
    <row r="55" spans="1:8" x14ac:dyDescent="0.2">
      <c r="A55" s="80" t="s">
        <v>107</v>
      </c>
      <c r="B55" s="134">
        <v>956857</v>
      </c>
      <c r="C55" s="134">
        <f t="shared" si="0"/>
        <v>0</v>
      </c>
      <c r="D55" s="142">
        <f t="shared" si="1"/>
        <v>956857</v>
      </c>
      <c r="E55" s="134">
        <v>0</v>
      </c>
      <c r="F55" s="117">
        <v>0.87</v>
      </c>
      <c r="G55" s="80" t="s">
        <v>121</v>
      </c>
      <c r="H55" s="117">
        <v>1</v>
      </c>
    </row>
    <row r="56" spans="1:8" x14ac:dyDescent="0.2">
      <c r="A56" s="80" t="s">
        <v>131</v>
      </c>
      <c r="B56" s="134">
        <v>2401208</v>
      </c>
      <c r="C56" s="134">
        <f t="shared" si="0"/>
        <v>0</v>
      </c>
      <c r="D56" s="142">
        <f t="shared" si="1"/>
        <v>2401208</v>
      </c>
      <c r="E56" s="134">
        <v>0</v>
      </c>
      <c r="F56" s="117">
        <v>0.83</v>
      </c>
      <c r="G56" s="80" t="s">
        <v>129</v>
      </c>
      <c r="H56" s="117">
        <v>1</v>
      </c>
    </row>
    <row r="57" spans="1:8" x14ac:dyDescent="0.2">
      <c r="A57" s="80" t="s">
        <v>123</v>
      </c>
      <c r="B57" s="134">
        <v>343287</v>
      </c>
      <c r="C57" s="134">
        <f t="shared" si="0"/>
        <v>0</v>
      </c>
      <c r="D57" s="142">
        <f t="shared" si="1"/>
        <v>343287</v>
      </c>
      <c r="E57" s="134">
        <v>0</v>
      </c>
      <c r="F57" s="117">
        <v>0.75</v>
      </c>
      <c r="G57" s="80" t="s">
        <v>127</v>
      </c>
      <c r="H57" s="117">
        <v>1.01</v>
      </c>
    </row>
    <row r="58" spans="1:8" x14ac:dyDescent="0.2">
      <c r="A58" s="80" t="s">
        <v>130</v>
      </c>
      <c r="B58" s="134">
        <v>458340</v>
      </c>
      <c r="C58" s="134">
        <f t="shared" si="0"/>
        <v>0</v>
      </c>
      <c r="D58" s="142">
        <f t="shared" si="1"/>
        <v>458340</v>
      </c>
      <c r="E58" s="134">
        <v>0</v>
      </c>
      <c r="F58" s="117">
        <v>0.9</v>
      </c>
      <c r="G58" s="80" t="s">
        <v>125</v>
      </c>
      <c r="H58" s="117">
        <v>1.01</v>
      </c>
    </row>
    <row r="59" spans="1:8" x14ac:dyDescent="0.2">
      <c r="A59" s="80" t="s">
        <v>128</v>
      </c>
      <c r="B59" s="134">
        <v>14926</v>
      </c>
      <c r="C59" s="134">
        <f t="shared" si="0"/>
        <v>0</v>
      </c>
      <c r="D59" s="142">
        <f t="shared" si="1"/>
        <v>14926</v>
      </c>
      <c r="E59" s="134">
        <v>0</v>
      </c>
      <c r="F59" s="117">
        <v>0</v>
      </c>
      <c r="G59" s="80" t="s">
        <v>81</v>
      </c>
      <c r="H59" s="117">
        <v>1.03</v>
      </c>
    </row>
    <row r="60" spans="1:8" x14ac:dyDescent="0.2">
      <c r="A60" s="80" t="s">
        <v>90</v>
      </c>
      <c r="B60" s="134">
        <v>2576642</v>
      </c>
      <c r="C60" s="134">
        <f t="shared" si="0"/>
        <v>0</v>
      </c>
      <c r="D60" s="142">
        <f t="shared" si="1"/>
        <v>2576642</v>
      </c>
      <c r="E60" s="134">
        <v>0</v>
      </c>
      <c r="F60" s="117">
        <v>0.53</v>
      </c>
      <c r="G60" s="80" t="s">
        <v>76</v>
      </c>
      <c r="H60" s="117">
        <v>1.03</v>
      </c>
    </row>
    <row r="61" spans="1:8" x14ac:dyDescent="0.2">
      <c r="A61" s="80" t="s">
        <v>129</v>
      </c>
      <c r="B61" s="134">
        <v>187672</v>
      </c>
      <c r="C61" s="134">
        <f t="shared" si="0"/>
        <v>0</v>
      </c>
      <c r="D61" s="142">
        <f t="shared" si="1"/>
        <v>187672</v>
      </c>
      <c r="E61" s="134">
        <v>0</v>
      </c>
      <c r="F61" s="117">
        <v>1</v>
      </c>
      <c r="G61" s="80" t="s">
        <v>113</v>
      </c>
      <c r="H61" s="117">
        <v>1.04</v>
      </c>
    </row>
    <row r="62" spans="1:8" x14ac:dyDescent="0.2">
      <c r="A62" s="80" t="s">
        <v>125</v>
      </c>
      <c r="B62" s="134">
        <v>938029</v>
      </c>
      <c r="C62" s="134">
        <f t="shared" si="0"/>
        <v>0</v>
      </c>
      <c r="D62" s="142">
        <f t="shared" si="1"/>
        <v>938029</v>
      </c>
      <c r="E62" s="134">
        <v>-12649</v>
      </c>
      <c r="F62" s="117">
        <v>1.01</v>
      </c>
      <c r="G62" s="80" t="s">
        <v>112</v>
      </c>
      <c r="H62" s="117">
        <v>1.04</v>
      </c>
    </row>
    <row r="63" spans="1:8" x14ac:dyDescent="0.2">
      <c r="A63" s="80" t="s">
        <v>132</v>
      </c>
      <c r="B63" s="134">
        <v>456945</v>
      </c>
      <c r="C63" s="134">
        <f t="shared" si="0"/>
        <v>0</v>
      </c>
      <c r="D63" s="142">
        <f t="shared" si="1"/>
        <v>456945</v>
      </c>
      <c r="E63" s="134">
        <v>0</v>
      </c>
      <c r="F63" s="117">
        <v>0.8</v>
      </c>
      <c r="G63" s="80" t="s">
        <v>94</v>
      </c>
      <c r="H63" s="117">
        <v>1.19</v>
      </c>
    </row>
    <row r="64" spans="1:8" x14ac:dyDescent="0.2">
      <c r="A64" s="80" t="s">
        <v>97</v>
      </c>
      <c r="B64" s="134">
        <v>293180</v>
      </c>
      <c r="C64" s="134">
        <f t="shared" si="0"/>
        <v>0</v>
      </c>
      <c r="D64" s="142">
        <f t="shared" si="1"/>
        <v>293180</v>
      </c>
      <c r="E64" s="134">
        <v>0</v>
      </c>
      <c r="F64" s="117">
        <v>0.68</v>
      </c>
      <c r="G64" s="80" t="s">
        <v>80</v>
      </c>
      <c r="H64" s="117">
        <v>2.0699999999999998</v>
      </c>
    </row>
    <row r="65" spans="1:8" x14ac:dyDescent="0.2">
      <c r="A65" s="116"/>
      <c r="B65" s="118"/>
      <c r="C65" s="119"/>
      <c r="D65" s="145"/>
      <c r="E65" s="120"/>
      <c r="F65" s="152"/>
      <c r="G65" s="150"/>
      <c r="H65" s="151"/>
    </row>
    <row r="66" spans="1:8" x14ac:dyDescent="0.2">
      <c r="A66" s="81" t="s">
        <v>133</v>
      </c>
      <c r="B66" s="136">
        <f t="shared" ref="B66:D66" si="2">SUM(B7:B65)</f>
        <v>126606000</v>
      </c>
      <c r="C66" s="136">
        <f t="shared" si="2"/>
        <v>0</v>
      </c>
      <c r="D66" s="144">
        <f t="shared" si="2"/>
        <v>126606000</v>
      </c>
      <c r="E66" s="136">
        <v>-164497</v>
      </c>
      <c r="F66" s="117">
        <v>0.83</v>
      </c>
      <c r="G66" s="81" t="s">
        <v>133</v>
      </c>
      <c r="H66" s="117">
        <v>0.83</v>
      </c>
    </row>
  </sheetData>
  <mergeCells count="10">
    <mergeCell ref="A1:F1"/>
    <mergeCell ref="G1:H1"/>
    <mergeCell ref="A2:A5"/>
    <mergeCell ref="B2:B5"/>
    <mergeCell ref="C2:C5"/>
    <mergeCell ref="D2:D5"/>
    <mergeCell ref="E2:E5"/>
    <mergeCell ref="F2:F5"/>
    <mergeCell ref="G2:G5"/>
    <mergeCell ref="H2:H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H65"/>
  <sheetViews>
    <sheetView showRuler="0" workbookViewId="0">
      <selection activeCell="J12" sqref="J12"/>
    </sheetView>
  </sheetViews>
  <sheetFormatPr baseColWidth="10" defaultRowHeight="16" x14ac:dyDescent="0.2"/>
  <cols>
    <col min="1" max="1" width="19.5" style="97" customWidth="1"/>
    <col min="2" max="2" width="12.6640625" style="97" customWidth="1"/>
    <col min="3" max="3" width="12.83203125" style="97" customWidth="1"/>
    <col min="4" max="4" width="13" style="97" customWidth="1"/>
    <col min="5" max="5" width="14.6640625" style="97" customWidth="1"/>
    <col min="6" max="6" width="13.83203125" style="97" customWidth="1"/>
    <col min="7" max="7" width="17" style="97" customWidth="1"/>
    <col min="8" max="8" width="16" style="97" customWidth="1"/>
    <col min="9" max="16384" width="10.83203125" style="97"/>
  </cols>
  <sheetData>
    <row r="1" spans="1:8" ht="28" customHeight="1" x14ac:dyDescent="0.25">
      <c r="A1" s="186" t="s">
        <v>147</v>
      </c>
      <c r="B1" s="187"/>
      <c r="C1" s="187"/>
      <c r="D1" s="187"/>
      <c r="E1" s="187"/>
      <c r="F1" s="187"/>
      <c r="G1" s="157" t="s">
        <v>70</v>
      </c>
      <c r="H1" s="158"/>
    </row>
    <row r="2" spans="1:8" ht="16" customHeight="1" x14ac:dyDescent="0.2">
      <c r="A2" s="172" t="s">
        <v>71</v>
      </c>
      <c r="B2" s="185" t="s">
        <v>137</v>
      </c>
      <c r="C2" s="185" t="s">
        <v>138</v>
      </c>
      <c r="D2" s="188" t="s">
        <v>139</v>
      </c>
      <c r="E2" s="185" t="s">
        <v>140</v>
      </c>
      <c r="F2" s="167" t="s">
        <v>73</v>
      </c>
      <c r="G2" s="172" t="s">
        <v>71</v>
      </c>
      <c r="H2" s="185" t="s">
        <v>73</v>
      </c>
    </row>
    <row r="3" spans="1:8" x14ac:dyDescent="0.2">
      <c r="A3" s="172"/>
      <c r="B3" s="167"/>
      <c r="C3" s="167"/>
      <c r="D3" s="164"/>
      <c r="E3" s="167"/>
      <c r="F3" s="167"/>
      <c r="G3" s="172"/>
      <c r="H3" s="167"/>
    </row>
    <row r="4" spans="1:8" x14ac:dyDescent="0.2">
      <c r="A4" s="172"/>
      <c r="B4" s="167"/>
      <c r="C4" s="167"/>
      <c r="D4" s="164"/>
      <c r="E4" s="167"/>
      <c r="F4" s="167"/>
      <c r="G4" s="172"/>
      <c r="H4" s="167"/>
    </row>
    <row r="5" spans="1:8" ht="17" thickBot="1" x14ac:dyDescent="0.25">
      <c r="A5" s="173"/>
      <c r="B5" s="168"/>
      <c r="C5" s="168"/>
      <c r="D5" s="165"/>
      <c r="E5" s="168"/>
      <c r="F5" s="168"/>
      <c r="G5" s="173"/>
      <c r="H5" s="168"/>
    </row>
    <row r="6" spans="1:8" x14ac:dyDescent="0.2">
      <c r="A6" s="80" t="s">
        <v>75</v>
      </c>
      <c r="B6" s="135">
        <v>800201</v>
      </c>
      <c r="C6" s="135">
        <v>0</v>
      </c>
      <c r="D6" s="142">
        <f>IF(B6-C6&lt;0,0,B6-C6)</f>
        <v>800201</v>
      </c>
      <c r="E6" s="135">
        <f>IF(B6-C6&gt;0,0,B6-C6)</f>
        <v>0</v>
      </c>
      <c r="F6" s="132">
        <f t="shared" ref="F6:F63" si="0">IF(B6=0,0,ROUND(C6/B6,4))</f>
        <v>0</v>
      </c>
      <c r="G6" s="148" t="s">
        <v>75</v>
      </c>
      <c r="H6" s="129">
        <v>0</v>
      </c>
    </row>
    <row r="7" spans="1:8" x14ac:dyDescent="0.2">
      <c r="A7" s="80" t="s">
        <v>77</v>
      </c>
      <c r="B7" s="135">
        <v>322</v>
      </c>
      <c r="C7" s="135">
        <v>0</v>
      </c>
      <c r="D7" s="142">
        <f t="shared" ref="D7:D63" si="1">IF(B7-C7&lt;0,0,B7-C7)</f>
        <v>322</v>
      </c>
      <c r="E7" s="135">
        <f t="shared" ref="E7:E63" si="2">IF(B7-C7&gt;0,0,B7-C7)</f>
        <v>0</v>
      </c>
      <c r="F7" s="132">
        <f t="shared" si="0"/>
        <v>0</v>
      </c>
      <c r="G7" s="148" t="s">
        <v>77</v>
      </c>
      <c r="H7" s="129">
        <v>0</v>
      </c>
    </row>
    <row r="8" spans="1:8" x14ac:dyDescent="0.2">
      <c r="A8" s="80" t="s">
        <v>79</v>
      </c>
      <c r="B8" s="135">
        <v>14665</v>
      </c>
      <c r="C8" s="135">
        <v>892</v>
      </c>
      <c r="D8" s="142">
        <f t="shared" si="1"/>
        <v>13773</v>
      </c>
      <c r="E8" s="135">
        <f t="shared" si="2"/>
        <v>0</v>
      </c>
      <c r="F8" s="132">
        <f t="shared" si="0"/>
        <v>6.08E-2</v>
      </c>
      <c r="G8" s="148" t="s">
        <v>85</v>
      </c>
      <c r="H8" s="129">
        <v>0</v>
      </c>
    </row>
    <row r="9" spans="1:8" x14ac:dyDescent="0.2">
      <c r="A9" s="80" t="s">
        <v>81</v>
      </c>
      <c r="B9" s="135">
        <v>442194</v>
      </c>
      <c r="C9" s="135">
        <v>315533</v>
      </c>
      <c r="D9" s="142">
        <f t="shared" si="1"/>
        <v>126661</v>
      </c>
      <c r="E9" s="135">
        <f t="shared" si="2"/>
        <v>0</v>
      </c>
      <c r="F9" s="132">
        <f t="shared" si="0"/>
        <v>0.71360000000000001</v>
      </c>
      <c r="G9" s="148" t="s">
        <v>106</v>
      </c>
      <c r="H9" s="129">
        <v>0</v>
      </c>
    </row>
    <row r="10" spans="1:8" x14ac:dyDescent="0.2">
      <c r="A10" s="80" t="s">
        <v>83</v>
      </c>
      <c r="B10" s="135">
        <v>27610</v>
      </c>
      <c r="C10" s="135">
        <v>1992</v>
      </c>
      <c r="D10" s="142">
        <f t="shared" si="1"/>
        <v>25618</v>
      </c>
      <c r="E10" s="135">
        <f t="shared" si="2"/>
        <v>0</v>
      </c>
      <c r="F10" s="132">
        <f t="shared" si="0"/>
        <v>7.2099999999999997E-2</v>
      </c>
      <c r="G10" s="148" t="s">
        <v>78</v>
      </c>
      <c r="H10" s="129">
        <v>0</v>
      </c>
    </row>
    <row r="11" spans="1:8" x14ac:dyDescent="0.2">
      <c r="A11" s="80" t="s">
        <v>85</v>
      </c>
      <c r="B11" s="135">
        <v>8643</v>
      </c>
      <c r="C11" s="135">
        <v>0</v>
      </c>
      <c r="D11" s="142">
        <f t="shared" si="1"/>
        <v>8643</v>
      </c>
      <c r="E11" s="135">
        <f t="shared" si="2"/>
        <v>0</v>
      </c>
      <c r="F11" s="132">
        <f t="shared" si="0"/>
        <v>0</v>
      </c>
      <c r="G11" s="148" t="s">
        <v>118</v>
      </c>
      <c r="H11" s="129">
        <v>0</v>
      </c>
    </row>
    <row r="12" spans="1:8" x14ac:dyDescent="0.2">
      <c r="A12" s="80" t="s">
        <v>87</v>
      </c>
      <c r="B12" s="135">
        <v>1014945</v>
      </c>
      <c r="C12" s="135">
        <v>823391</v>
      </c>
      <c r="D12" s="142">
        <f t="shared" si="1"/>
        <v>191554</v>
      </c>
      <c r="E12" s="135">
        <f t="shared" si="2"/>
        <v>0</v>
      </c>
      <c r="F12" s="132">
        <f t="shared" si="0"/>
        <v>0.81130000000000002</v>
      </c>
      <c r="G12" s="148" t="s">
        <v>128</v>
      </c>
      <c r="H12" s="129">
        <v>0</v>
      </c>
    </row>
    <row r="13" spans="1:8" x14ac:dyDescent="0.2">
      <c r="A13" s="80" t="s">
        <v>89</v>
      </c>
      <c r="B13" s="135">
        <v>76931</v>
      </c>
      <c r="C13" s="135">
        <v>8091</v>
      </c>
      <c r="D13" s="142">
        <f t="shared" si="1"/>
        <v>68840</v>
      </c>
      <c r="E13" s="135">
        <f t="shared" si="2"/>
        <v>0</v>
      </c>
      <c r="F13" s="132">
        <f t="shared" si="0"/>
        <v>0.1052</v>
      </c>
      <c r="G13" s="148" t="s">
        <v>109</v>
      </c>
      <c r="H13" s="129">
        <v>0.04</v>
      </c>
    </row>
    <row r="14" spans="1:8" x14ac:dyDescent="0.2">
      <c r="A14" s="80" t="s">
        <v>91</v>
      </c>
      <c r="B14" s="135">
        <v>47811</v>
      </c>
      <c r="C14" s="135">
        <v>32111</v>
      </c>
      <c r="D14" s="142">
        <f t="shared" si="1"/>
        <v>15700</v>
      </c>
      <c r="E14" s="135">
        <f t="shared" si="2"/>
        <v>0</v>
      </c>
      <c r="F14" s="132">
        <f t="shared" si="0"/>
        <v>0.67159999999999997</v>
      </c>
      <c r="G14" s="148" t="s">
        <v>79</v>
      </c>
      <c r="H14" s="129">
        <v>0.06</v>
      </c>
    </row>
    <row r="15" spans="1:8" x14ac:dyDescent="0.2">
      <c r="A15" s="80" t="s">
        <v>93</v>
      </c>
      <c r="B15" s="135">
        <v>3431569</v>
      </c>
      <c r="C15" s="135">
        <v>2542823</v>
      </c>
      <c r="D15" s="142">
        <f t="shared" si="1"/>
        <v>888746</v>
      </c>
      <c r="E15" s="135">
        <f t="shared" si="2"/>
        <v>0</v>
      </c>
      <c r="F15" s="132">
        <f t="shared" si="0"/>
        <v>0.74099999999999999</v>
      </c>
      <c r="G15" s="148" t="s">
        <v>83</v>
      </c>
      <c r="H15" s="129">
        <v>7.0000000000000007E-2</v>
      </c>
    </row>
    <row r="16" spans="1:8" x14ac:dyDescent="0.2">
      <c r="A16" s="80" t="s">
        <v>95</v>
      </c>
      <c r="B16" s="135">
        <v>46654</v>
      </c>
      <c r="C16" s="135">
        <v>11648</v>
      </c>
      <c r="D16" s="142">
        <f t="shared" si="1"/>
        <v>35006</v>
      </c>
      <c r="E16" s="135">
        <f t="shared" si="2"/>
        <v>0</v>
      </c>
      <c r="F16" s="132">
        <f t="shared" si="0"/>
        <v>0.24970000000000001</v>
      </c>
      <c r="G16" s="148" t="s">
        <v>76</v>
      </c>
      <c r="H16" s="129">
        <v>0.08</v>
      </c>
    </row>
    <row r="17" spans="1:8" x14ac:dyDescent="0.2">
      <c r="A17" s="80" t="s">
        <v>96</v>
      </c>
      <c r="B17" s="135">
        <v>274219</v>
      </c>
      <c r="C17" s="135">
        <v>656455</v>
      </c>
      <c r="D17" s="142">
        <f t="shared" si="1"/>
        <v>0</v>
      </c>
      <c r="E17" s="135">
        <f t="shared" si="2"/>
        <v>-382236</v>
      </c>
      <c r="F17" s="132">
        <f t="shared" si="0"/>
        <v>2.3938999999999999</v>
      </c>
      <c r="G17" s="148" t="s">
        <v>89</v>
      </c>
      <c r="H17" s="129">
        <v>0.11</v>
      </c>
    </row>
    <row r="18" spans="1:8" x14ac:dyDescent="0.2">
      <c r="A18" s="80" t="s">
        <v>98</v>
      </c>
      <c r="B18" s="135">
        <v>217904</v>
      </c>
      <c r="C18" s="135">
        <v>136767</v>
      </c>
      <c r="D18" s="142">
        <f t="shared" si="1"/>
        <v>81137</v>
      </c>
      <c r="E18" s="135">
        <f t="shared" si="2"/>
        <v>0</v>
      </c>
      <c r="F18" s="132">
        <f t="shared" si="0"/>
        <v>0.62760000000000005</v>
      </c>
      <c r="G18" s="148" t="s">
        <v>126</v>
      </c>
      <c r="H18" s="129">
        <v>0.11</v>
      </c>
    </row>
    <row r="19" spans="1:8" x14ac:dyDescent="0.2">
      <c r="A19" s="80" t="s">
        <v>80</v>
      </c>
      <c r="B19" s="135">
        <v>16781</v>
      </c>
      <c r="C19" s="135">
        <v>42740</v>
      </c>
      <c r="D19" s="142">
        <f t="shared" si="1"/>
        <v>0</v>
      </c>
      <c r="E19" s="135">
        <f t="shared" si="2"/>
        <v>-25959</v>
      </c>
      <c r="F19" s="132">
        <f t="shared" si="0"/>
        <v>2.5468999999999999</v>
      </c>
      <c r="G19" s="148" t="s">
        <v>95</v>
      </c>
      <c r="H19" s="129">
        <v>0.25</v>
      </c>
    </row>
    <row r="20" spans="1:8" x14ac:dyDescent="0.2">
      <c r="A20" s="80" t="s">
        <v>101</v>
      </c>
      <c r="B20" s="135">
        <v>1305981</v>
      </c>
      <c r="C20" s="135">
        <v>544598</v>
      </c>
      <c r="D20" s="142">
        <f t="shared" si="1"/>
        <v>761383</v>
      </c>
      <c r="E20" s="135">
        <f t="shared" si="2"/>
        <v>0</v>
      </c>
      <c r="F20" s="132">
        <f t="shared" si="0"/>
        <v>0.41699999999999998</v>
      </c>
      <c r="G20" s="148" t="s">
        <v>121</v>
      </c>
      <c r="H20" s="129">
        <v>0.39</v>
      </c>
    </row>
    <row r="21" spans="1:8" x14ac:dyDescent="0.2">
      <c r="A21" s="80" t="s">
        <v>103</v>
      </c>
      <c r="B21" s="135">
        <v>148675</v>
      </c>
      <c r="C21" s="135">
        <v>65058</v>
      </c>
      <c r="D21" s="142">
        <f t="shared" si="1"/>
        <v>83617</v>
      </c>
      <c r="E21" s="135">
        <f t="shared" si="2"/>
        <v>0</v>
      </c>
      <c r="F21" s="132">
        <f t="shared" si="0"/>
        <v>0.43759999999999999</v>
      </c>
      <c r="G21" s="148" t="s">
        <v>101</v>
      </c>
      <c r="H21" s="129">
        <v>0.42</v>
      </c>
    </row>
    <row r="22" spans="1:8" x14ac:dyDescent="0.2">
      <c r="A22" s="80" t="s">
        <v>105</v>
      </c>
      <c r="B22" s="135">
        <v>111508</v>
      </c>
      <c r="C22" s="135">
        <v>111508</v>
      </c>
      <c r="D22" s="142">
        <f t="shared" si="1"/>
        <v>0</v>
      </c>
      <c r="E22" s="135">
        <f t="shared" si="2"/>
        <v>0</v>
      </c>
      <c r="F22" s="132">
        <f t="shared" si="0"/>
        <v>1</v>
      </c>
      <c r="G22" s="148" t="s">
        <v>103</v>
      </c>
      <c r="H22" s="129">
        <v>0.44</v>
      </c>
    </row>
    <row r="23" spans="1:8" x14ac:dyDescent="0.2">
      <c r="A23" s="80" t="s">
        <v>86</v>
      </c>
      <c r="B23" s="135">
        <v>75930</v>
      </c>
      <c r="C23" s="135">
        <v>75930</v>
      </c>
      <c r="D23" s="142">
        <f t="shared" si="1"/>
        <v>0</v>
      </c>
      <c r="E23" s="135">
        <f t="shared" si="2"/>
        <v>0</v>
      </c>
      <c r="F23" s="132">
        <f t="shared" si="0"/>
        <v>1</v>
      </c>
      <c r="G23" s="148" t="s">
        <v>115</v>
      </c>
      <c r="H23" s="129">
        <v>0.44</v>
      </c>
    </row>
    <row r="24" spans="1:8" x14ac:dyDescent="0.2">
      <c r="A24" s="80" t="s">
        <v>108</v>
      </c>
      <c r="B24" s="135">
        <v>18961767</v>
      </c>
      <c r="C24" s="135">
        <v>14486216</v>
      </c>
      <c r="D24" s="142">
        <f t="shared" si="1"/>
        <v>4475551</v>
      </c>
      <c r="E24" s="135">
        <f t="shared" si="2"/>
        <v>0</v>
      </c>
      <c r="F24" s="132">
        <f t="shared" si="0"/>
        <v>0.76400000000000001</v>
      </c>
      <c r="G24" s="148" t="s">
        <v>111</v>
      </c>
      <c r="H24" s="129">
        <v>0.46</v>
      </c>
    </row>
    <row r="25" spans="1:8" x14ac:dyDescent="0.2">
      <c r="A25" s="80" t="s">
        <v>110</v>
      </c>
      <c r="B25" s="135">
        <v>171922</v>
      </c>
      <c r="C25" s="135">
        <v>140024</v>
      </c>
      <c r="D25" s="142">
        <f t="shared" si="1"/>
        <v>31898</v>
      </c>
      <c r="E25" s="135">
        <f t="shared" si="2"/>
        <v>0</v>
      </c>
      <c r="F25" s="132">
        <f t="shared" si="0"/>
        <v>0.8145</v>
      </c>
      <c r="G25" s="148" t="s">
        <v>117</v>
      </c>
      <c r="H25" s="129">
        <v>0.5</v>
      </c>
    </row>
    <row r="26" spans="1:8" x14ac:dyDescent="0.2">
      <c r="A26" s="80" t="s">
        <v>84</v>
      </c>
      <c r="B26" s="135">
        <v>98096</v>
      </c>
      <c r="C26" s="135">
        <v>66304</v>
      </c>
      <c r="D26" s="142">
        <f t="shared" si="1"/>
        <v>31792</v>
      </c>
      <c r="E26" s="135">
        <f t="shared" si="2"/>
        <v>0</v>
      </c>
      <c r="F26" s="132">
        <f t="shared" si="0"/>
        <v>0.67589999999999995</v>
      </c>
      <c r="G26" s="148" t="s">
        <v>129</v>
      </c>
      <c r="H26" s="129">
        <v>0.53</v>
      </c>
    </row>
    <row r="27" spans="1:8" x14ac:dyDescent="0.2">
      <c r="A27" s="80" t="s">
        <v>92</v>
      </c>
      <c r="B27" s="135">
        <v>23889</v>
      </c>
      <c r="C27" s="135">
        <v>17917</v>
      </c>
      <c r="D27" s="142">
        <f t="shared" si="1"/>
        <v>5972</v>
      </c>
      <c r="E27" s="135">
        <f t="shared" si="2"/>
        <v>0</v>
      </c>
      <c r="F27" s="132">
        <f t="shared" si="0"/>
        <v>0.75</v>
      </c>
      <c r="G27" s="148" t="s">
        <v>97</v>
      </c>
      <c r="H27" s="129">
        <v>0.56000000000000005</v>
      </c>
    </row>
    <row r="28" spans="1:8" x14ac:dyDescent="0.2">
      <c r="A28" s="80" t="s">
        <v>106</v>
      </c>
      <c r="B28" s="135">
        <v>60912</v>
      </c>
      <c r="C28" s="135">
        <v>0</v>
      </c>
      <c r="D28" s="142">
        <f t="shared" si="1"/>
        <v>60912</v>
      </c>
      <c r="E28" s="135">
        <f t="shared" si="2"/>
        <v>0</v>
      </c>
      <c r="F28" s="132">
        <f t="shared" si="0"/>
        <v>0</v>
      </c>
      <c r="G28" s="148" t="s">
        <v>116</v>
      </c>
      <c r="H28" s="129">
        <v>0.59</v>
      </c>
    </row>
    <row r="29" spans="1:8" x14ac:dyDescent="0.2">
      <c r="A29" s="80" t="s">
        <v>111</v>
      </c>
      <c r="B29" s="135">
        <v>538402</v>
      </c>
      <c r="C29" s="135">
        <v>248386</v>
      </c>
      <c r="D29" s="142">
        <f t="shared" si="1"/>
        <v>290016</v>
      </c>
      <c r="E29" s="135">
        <f t="shared" si="2"/>
        <v>0</v>
      </c>
      <c r="F29" s="132">
        <f t="shared" si="0"/>
        <v>0.46129999999999999</v>
      </c>
      <c r="G29" s="148" t="s">
        <v>82</v>
      </c>
      <c r="H29" s="129">
        <v>0.6</v>
      </c>
    </row>
    <row r="30" spans="1:8" x14ac:dyDescent="0.2">
      <c r="A30" s="80" t="s">
        <v>113</v>
      </c>
      <c r="B30" s="135">
        <v>6160</v>
      </c>
      <c r="C30" s="135">
        <v>7454</v>
      </c>
      <c r="D30" s="142">
        <f t="shared" si="1"/>
        <v>0</v>
      </c>
      <c r="E30" s="135">
        <f t="shared" si="2"/>
        <v>-1294</v>
      </c>
      <c r="F30" s="132">
        <f t="shared" si="0"/>
        <v>1.2101</v>
      </c>
      <c r="G30" s="148" t="s">
        <v>132</v>
      </c>
      <c r="H30" s="129">
        <v>0.6</v>
      </c>
    </row>
    <row r="31" spans="1:8" x14ac:dyDescent="0.2">
      <c r="A31" s="80" t="s">
        <v>78</v>
      </c>
      <c r="B31" s="135">
        <v>3654</v>
      </c>
      <c r="C31" s="135">
        <v>0</v>
      </c>
      <c r="D31" s="142">
        <f t="shared" si="1"/>
        <v>3654</v>
      </c>
      <c r="E31" s="135">
        <f t="shared" si="2"/>
        <v>0</v>
      </c>
      <c r="F31" s="132">
        <f t="shared" si="0"/>
        <v>0</v>
      </c>
      <c r="G31" s="148" t="s">
        <v>90</v>
      </c>
      <c r="H31" s="129">
        <v>0.61</v>
      </c>
    </row>
    <row r="32" spans="1:8" x14ac:dyDescent="0.2">
      <c r="A32" s="80" t="s">
        <v>116</v>
      </c>
      <c r="B32" s="135">
        <v>248063</v>
      </c>
      <c r="C32" s="135">
        <v>147271</v>
      </c>
      <c r="D32" s="142">
        <f t="shared" si="1"/>
        <v>100792</v>
      </c>
      <c r="E32" s="135">
        <f t="shared" si="2"/>
        <v>0</v>
      </c>
      <c r="F32" s="132">
        <f t="shared" si="0"/>
        <v>0.59370000000000001</v>
      </c>
      <c r="G32" s="148" t="s">
        <v>98</v>
      </c>
      <c r="H32" s="129">
        <v>0.63</v>
      </c>
    </row>
    <row r="33" spans="1:8" x14ac:dyDescent="0.2">
      <c r="A33" s="80" t="s">
        <v>118</v>
      </c>
      <c r="B33" s="135">
        <v>27169</v>
      </c>
      <c r="C33" s="135">
        <v>0</v>
      </c>
      <c r="D33" s="142">
        <f t="shared" si="1"/>
        <v>27169</v>
      </c>
      <c r="E33" s="135">
        <f t="shared" si="2"/>
        <v>0</v>
      </c>
      <c r="F33" s="132">
        <f t="shared" si="0"/>
        <v>0</v>
      </c>
      <c r="G33" s="148" t="s">
        <v>91</v>
      </c>
      <c r="H33" s="129">
        <v>0.67</v>
      </c>
    </row>
    <row r="34" spans="1:8" x14ac:dyDescent="0.2">
      <c r="A34" s="80" t="s">
        <v>119</v>
      </c>
      <c r="B34" s="135">
        <v>46690</v>
      </c>
      <c r="C34" s="135">
        <v>32047</v>
      </c>
      <c r="D34" s="142">
        <f t="shared" si="1"/>
        <v>14643</v>
      </c>
      <c r="E34" s="135">
        <f t="shared" si="2"/>
        <v>0</v>
      </c>
      <c r="F34" s="132">
        <f t="shared" si="0"/>
        <v>0.68640000000000001</v>
      </c>
      <c r="G34" s="148" t="s">
        <v>94</v>
      </c>
      <c r="H34" s="129">
        <v>0.67</v>
      </c>
    </row>
    <row r="35" spans="1:8" x14ac:dyDescent="0.2">
      <c r="A35" s="80" t="s">
        <v>115</v>
      </c>
      <c r="B35" s="135">
        <v>1438299</v>
      </c>
      <c r="C35" s="135">
        <v>634383</v>
      </c>
      <c r="D35" s="142">
        <f t="shared" si="1"/>
        <v>803916</v>
      </c>
      <c r="E35" s="135">
        <f t="shared" si="2"/>
        <v>0</v>
      </c>
      <c r="F35" s="132">
        <f t="shared" si="0"/>
        <v>0.44109999999999999</v>
      </c>
      <c r="G35" s="148" t="s">
        <v>84</v>
      </c>
      <c r="H35" s="129">
        <v>0.68</v>
      </c>
    </row>
    <row r="36" spans="1:8" x14ac:dyDescent="0.2">
      <c r="A36" s="80" t="s">
        <v>122</v>
      </c>
      <c r="B36" s="135">
        <v>229581</v>
      </c>
      <c r="C36" s="135">
        <v>221599</v>
      </c>
      <c r="D36" s="142">
        <f t="shared" si="1"/>
        <v>7982</v>
      </c>
      <c r="E36" s="135">
        <f t="shared" si="2"/>
        <v>0</v>
      </c>
      <c r="F36" s="132">
        <f t="shared" si="0"/>
        <v>0.96519999999999995</v>
      </c>
      <c r="G36" s="148" t="s">
        <v>124</v>
      </c>
      <c r="H36" s="129">
        <v>0.68</v>
      </c>
    </row>
    <row r="37" spans="1:8" x14ac:dyDescent="0.2">
      <c r="A37" s="80" t="s">
        <v>76</v>
      </c>
      <c r="B37" s="135">
        <v>9194</v>
      </c>
      <c r="C37" s="135">
        <v>750</v>
      </c>
      <c r="D37" s="142">
        <f t="shared" si="1"/>
        <v>8444</v>
      </c>
      <c r="E37" s="135">
        <f t="shared" si="2"/>
        <v>0</v>
      </c>
      <c r="F37" s="132">
        <f t="shared" si="0"/>
        <v>8.1600000000000006E-2</v>
      </c>
      <c r="G37" s="148" t="s">
        <v>119</v>
      </c>
      <c r="H37" s="129">
        <v>0.69</v>
      </c>
    </row>
    <row r="38" spans="1:8" x14ac:dyDescent="0.2">
      <c r="A38" s="80" t="s">
        <v>109</v>
      </c>
      <c r="B38" s="135">
        <v>1508192</v>
      </c>
      <c r="C38" s="135">
        <v>59962</v>
      </c>
      <c r="D38" s="142">
        <f t="shared" si="1"/>
        <v>1448230</v>
      </c>
      <c r="E38" s="135">
        <f t="shared" si="2"/>
        <v>0</v>
      </c>
      <c r="F38" s="132">
        <f t="shared" si="0"/>
        <v>3.9800000000000002E-2</v>
      </c>
      <c r="G38" s="148" t="s">
        <v>123</v>
      </c>
      <c r="H38" s="129">
        <v>0.69</v>
      </c>
    </row>
    <row r="39" spans="1:8" x14ac:dyDescent="0.2">
      <c r="A39" s="80" t="s">
        <v>104</v>
      </c>
      <c r="B39" s="135">
        <v>3840934</v>
      </c>
      <c r="C39" s="135">
        <v>3465733</v>
      </c>
      <c r="D39" s="142">
        <f t="shared" si="1"/>
        <v>375201</v>
      </c>
      <c r="E39" s="135">
        <f t="shared" si="2"/>
        <v>0</v>
      </c>
      <c r="F39" s="132">
        <f t="shared" si="0"/>
        <v>0.90229999999999999</v>
      </c>
      <c r="G39" s="148" t="s">
        <v>81</v>
      </c>
      <c r="H39" s="129">
        <v>0.71</v>
      </c>
    </row>
    <row r="40" spans="1:8" x14ac:dyDescent="0.2">
      <c r="A40" s="80" t="s">
        <v>94</v>
      </c>
      <c r="B40" s="135">
        <v>58647</v>
      </c>
      <c r="C40" s="135">
        <v>39073</v>
      </c>
      <c r="D40" s="142">
        <f t="shared" si="1"/>
        <v>19574</v>
      </c>
      <c r="E40" s="135">
        <f t="shared" si="2"/>
        <v>0</v>
      </c>
      <c r="F40" s="132">
        <f t="shared" si="0"/>
        <v>0.66620000000000001</v>
      </c>
      <c r="G40" s="148" t="s">
        <v>120</v>
      </c>
      <c r="H40" s="129">
        <v>0.71</v>
      </c>
    </row>
    <row r="41" spans="1:8" x14ac:dyDescent="0.2">
      <c r="A41" s="80" t="s">
        <v>117</v>
      </c>
      <c r="B41" s="135">
        <v>3476936</v>
      </c>
      <c r="C41" s="135">
        <v>1727944</v>
      </c>
      <c r="D41" s="142">
        <f t="shared" si="1"/>
        <v>1748992</v>
      </c>
      <c r="E41" s="135">
        <f t="shared" si="2"/>
        <v>0</v>
      </c>
      <c r="F41" s="132">
        <f t="shared" si="0"/>
        <v>0.497</v>
      </c>
      <c r="G41" s="148" t="s">
        <v>93</v>
      </c>
      <c r="H41" s="129">
        <v>0.74</v>
      </c>
    </row>
    <row r="42" spans="1:8" x14ac:dyDescent="0.2">
      <c r="A42" s="80" t="s">
        <v>88</v>
      </c>
      <c r="B42" s="135">
        <v>3178499</v>
      </c>
      <c r="C42" s="135">
        <v>2794576</v>
      </c>
      <c r="D42" s="142">
        <f t="shared" si="1"/>
        <v>383923</v>
      </c>
      <c r="E42" s="135">
        <f t="shared" si="2"/>
        <v>0</v>
      </c>
      <c r="F42" s="132">
        <f t="shared" si="0"/>
        <v>0.87919999999999998</v>
      </c>
      <c r="G42" s="148" t="s">
        <v>107</v>
      </c>
      <c r="H42" s="129">
        <v>0.74</v>
      </c>
    </row>
    <row r="43" spans="1:8" x14ac:dyDescent="0.2">
      <c r="A43" s="80" t="s">
        <v>112</v>
      </c>
      <c r="B43" s="135">
        <v>421038</v>
      </c>
      <c r="C43" s="135">
        <v>431327</v>
      </c>
      <c r="D43" s="142">
        <f t="shared" si="1"/>
        <v>0</v>
      </c>
      <c r="E43" s="135">
        <f t="shared" si="2"/>
        <v>-10289</v>
      </c>
      <c r="F43" s="132">
        <f t="shared" si="0"/>
        <v>1.0244</v>
      </c>
      <c r="G43" s="148" t="s">
        <v>92</v>
      </c>
      <c r="H43" s="129">
        <v>0.75</v>
      </c>
    </row>
    <row r="44" spans="1:8" x14ac:dyDescent="0.2">
      <c r="A44" s="80" t="s">
        <v>100</v>
      </c>
      <c r="B44" s="135">
        <v>1391985</v>
      </c>
      <c r="C44" s="135">
        <v>1326663</v>
      </c>
      <c r="D44" s="142">
        <f t="shared" si="1"/>
        <v>65322</v>
      </c>
      <c r="E44" s="135">
        <f t="shared" si="2"/>
        <v>0</v>
      </c>
      <c r="F44" s="132">
        <f t="shared" si="0"/>
        <v>0.95309999999999995</v>
      </c>
      <c r="G44" s="148" t="s">
        <v>108</v>
      </c>
      <c r="H44" s="129">
        <v>0.76</v>
      </c>
    </row>
    <row r="45" spans="1:8" x14ac:dyDescent="0.2">
      <c r="A45" s="80" t="s">
        <v>99</v>
      </c>
      <c r="B45" s="135">
        <v>195925</v>
      </c>
      <c r="C45" s="135">
        <v>188312</v>
      </c>
      <c r="D45" s="142">
        <f t="shared" si="1"/>
        <v>7613</v>
      </c>
      <c r="E45" s="135">
        <f t="shared" si="2"/>
        <v>0</v>
      </c>
      <c r="F45" s="132">
        <f t="shared" si="0"/>
        <v>0.96109999999999995</v>
      </c>
      <c r="G45" s="148" t="s">
        <v>114</v>
      </c>
      <c r="H45" s="129">
        <v>0.78</v>
      </c>
    </row>
    <row r="46" spans="1:8" x14ac:dyDescent="0.2">
      <c r="A46" s="80" t="s">
        <v>124</v>
      </c>
      <c r="B46" s="135">
        <v>376811</v>
      </c>
      <c r="C46" s="135">
        <v>254647</v>
      </c>
      <c r="D46" s="142">
        <f t="shared" si="1"/>
        <v>122164</v>
      </c>
      <c r="E46" s="135">
        <f t="shared" si="2"/>
        <v>0</v>
      </c>
      <c r="F46" s="132">
        <f t="shared" si="0"/>
        <v>0.67579999999999996</v>
      </c>
      <c r="G46" s="149" t="s">
        <v>87</v>
      </c>
      <c r="H46" s="117">
        <v>0.81</v>
      </c>
    </row>
    <row r="47" spans="1:8" x14ac:dyDescent="0.2">
      <c r="A47" s="80" t="s">
        <v>102</v>
      </c>
      <c r="B47" s="135">
        <v>582729</v>
      </c>
      <c r="C47" s="135">
        <v>566591</v>
      </c>
      <c r="D47" s="142">
        <f t="shared" si="1"/>
        <v>16138</v>
      </c>
      <c r="E47" s="135">
        <f t="shared" si="2"/>
        <v>0</v>
      </c>
      <c r="F47" s="132">
        <f t="shared" si="0"/>
        <v>0.97230000000000005</v>
      </c>
      <c r="G47" s="149" t="s">
        <v>110</v>
      </c>
      <c r="H47" s="117">
        <v>0.81</v>
      </c>
    </row>
    <row r="48" spans="1:8" x14ac:dyDescent="0.2">
      <c r="A48" s="80" t="s">
        <v>126</v>
      </c>
      <c r="B48" s="135">
        <v>556737</v>
      </c>
      <c r="C48" s="135">
        <v>62000</v>
      </c>
      <c r="D48" s="142">
        <f t="shared" si="1"/>
        <v>494737</v>
      </c>
      <c r="E48" s="135">
        <f t="shared" si="2"/>
        <v>0</v>
      </c>
      <c r="F48" s="132">
        <f t="shared" si="0"/>
        <v>0.1114</v>
      </c>
      <c r="G48" s="149" t="s">
        <v>130</v>
      </c>
      <c r="H48" s="117">
        <v>0.82</v>
      </c>
    </row>
    <row r="49" spans="1:8" x14ac:dyDescent="0.2">
      <c r="A49" s="80" t="s">
        <v>127</v>
      </c>
      <c r="B49" s="135">
        <v>236365</v>
      </c>
      <c r="C49" s="135">
        <v>276768</v>
      </c>
      <c r="D49" s="142">
        <f t="shared" si="1"/>
        <v>0</v>
      </c>
      <c r="E49" s="135">
        <f t="shared" si="2"/>
        <v>-40403</v>
      </c>
      <c r="F49" s="132">
        <f t="shared" si="0"/>
        <v>1.1709000000000001</v>
      </c>
      <c r="G49" s="149" t="s">
        <v>125</v>
      </c>
      <c r="H49" s="117">
        <v>0.85</v>
      </c>
    </row>
    <row r="50" spans="1:8" x14ac:dyDescent="0.2">
      <c r="A50" s="80" t="s">
        <v>120</v>
      </c>
      <c r="B50" s="135">
        <v>227424</v>
      </c>
      <c r="C50" s="135">
        <v>162352</v>
      </c>
      <c r="D50" s="142">
        <f t="shared" si="1"/>
        <v>65072</v>
      </c>
      <c r="E50" s="135">
        <f t="shared" si="2"/>
        <v>0</v>
      </c>
      <c r="F50" s="132">
        <f t="shared" si="0"/>
        <v>0.71389999999999998</v>
      </c>
      <c r="G50" s="149" t="s">
        <v>88</v>
      </c>
      <c r="H50" s="117">
        <v>0.88</v>
      </c>
    </row>
    <row r="51" spans="1:8" x14ac:dyDescent="0.2">
      <c r="A51" s="80" t="s">
        <v>82</v>
      </c>
      <c r="B51" s="135">
        <v>1011</v>
      </c>
      <c r="C51" s="135">
        <v>602</v>
      </c>
      <c r="D51" s="142">
        <f t="shared" si="1"/>
        <v>409</v>
      </c>
      <c r="E51" s="135">
        <f t="shared" si="2"/>
        <v>0</v>
      </c>
      <c r="F51" s="132">
        <f t="shared" si="0"/>
        <v>0.59550000000000003</v>
      </c>
      <c r="G51" s="149" t="s">
        <v>104</v>
      </c>
      <c r="H51" s="117">
        <v>0.9</v>
      </c>
    </row>
    <row r="52" spans="1:8" x14ac:dyDescent="0.2">
      <c r="A52" s="80" t="s">
        <v>114</v>
      </c>
      <c r="B52" s="135">
        <v>132093</v>
      </c>
      <c r="C52" s="135">
        <v>103206</v>
      </c>
      <c r="D52" s="142">
        <f t="shared" si="1"/>
        <v>28887</v>
      </c>
      <c r="E52" s="135">
        <f t="shared" si="2"/>
        <v>0</v>
      </c>
      <c r="F52" s="132">
        <f t="shared" si="0"/>
        <v>0.78129999999999999</v>
      </c>
      <c r="G52" s="149" t="s">
        <v>100</v>
      </c>
      <c r="H52" s="117">
        <v>0.95</v>
      </c>
    </row>
    <row r="53" spans="1:8" x14ac:dyDescent="0.2">
      <c r="A53" s="80" t="s">
        <v>121</v>
      </c>
      <c r="B53" s="135">
        <v>308651</v>
      </c>
      <c r="C53" s="135">
        <v>120015</v>
      </c>
      <c r="D53" s="142">
        <f t="shared" si="1"/>
        <v>188636</v>
      </c>
      <c r="E53" s="135">
        <f t="shared" si="2"/>
        <v>0</v>
      </c>
      <c r="F53" s="132">
        <f t="shared" si="0"/>
        <v>0.38879999999999998</v>
      </c>
      <c r="G53" s="149" t="s">
        <v>99</v>
      </c>
      <c r="H53" s="117">
        <v>0.96</v>
      </c>
    </row>
    <row r="54" spans="1:8" x14ac:dyDescent="0.2">
      <c r="A54" s="80" t="s">
        <v>107</v>
      </c>
      <c r="B54" s="135">
        <v>314887</v>
      </c>
      <c r="C54" s="135">
        <v>232138</v>
      </c>
      <c r="D54" s="142">
        <f t="shared" si="1"/>
        <v>82749</v>
      </c>
      <c r="E54" s="135">
        <f t="shared" si="2"/>
        <v>0</v>
      </c>
      <c r="F54" s="132">
        <f t="shared" si="0"/>
        <v>0.73719999999999997</v>
      </c>
      <c r="G54" s="149" t="s">
        <v>131</v>
      </c>
      <c r="H54" s="117">
        <v>0.96</v>
      </c>
    </row>
    <row r="55" spans="1:8" x14ac:dyDescent="0.2">
      <c r="A55" s="80" t="s">
        <v>131</v>
      </c>
      <c r="B55" s="135">
        <v>1319156</v>
      </c>
      <c r="C55" s="135">
        <v>1262613</v>
      </c>
      <c r="D55" s="142">
        <f t="shared" si="1"/>
        <v>56543</v>
      </c>
      <c r="E55" s="135">
        <f t="shared" si="2"/>
        <v>0</v>
      </c>
      <c r="F55" s="132">
        <f t="shared" si="0"/>
        <v>0.95709999999999995</v>
      </c>
      <c r="G55" s="149" t="s">
        <v>122</v>
      </c>
      <c r="H55" s="117">
        <v>0.97</v>
      </c>
    </row>
    <row r="56" spans="1:8" x14ac:dyDescent="0.2">
      <c r="A56" s="80" t="s">
        <v>123</v>
      </c>
      <c r="B56" s="135">
        <v>149749</v>
      </c>
      <c r="C56" s="135">
        <v>103754</v>
      </c>
      <c r="D56" s="142">
        <f t="shared" si="1"/>
        <v>45995</v>
      </c>
      <c r="E56" s="135">
        <f t="shared" si="2"/>
        <v>0</v>
      </c>
      <c r="F56" s="132">
        <f t="shared" si="0"/>
        <v>0.69289999999999996</v>
      </c>
      <c r="G56" s="149" t="s">
        <v>102</v>
      </c>
      <c r="H56" s="117">
        <v>0.97</v>
      </c>
    </row>
    <row r="57" spans="1:8" x14ac:dyDescent="0.2">
      <c r="A57" s="80" t="s">
        <v>130</v>
      </c>
      <c r="B57" s="135">
        <v>237262</v>
      </c>
      <c r="C57" s="135">
        <v>194657</v>
      </c>
      <c r="D57" s="142">
        <f t="shared" si="1"/>
        <v>42605</v>
      </c>
      <c r="E57" s="135">
        <f t="shared" si="2"/>
        <v>0</v>
      </c>
      <c r="F57" s="132">
        <f t="shared" si="0"/>
        <v>0.82040000000000002</v>
      </c>
      <c r="G57" s="149" t="s">
        <v>105</v>
      </c>
      <c r="H57" s="117">
        <v>1</v>
      </c>
    </row>
    <row r="58" spans="1:8" x14ac:dyDescent="0.2">
      <c r="A58" s="80" t="s">
        <v>128</v>
      </c>
      <c r="B58" s="135">
        <v>5930</v>
      </c>
      <c r="C58" s="135">
        <v>0</v>
      </c>
      <c r="D58" s="142">
        <f t="shared" si="1"/>
        <v>5930</v>
      </c>
      <c r="E58" s="135">
        <f t="shared" si="2"/>
        <v>0</v>
      </c>
      <c r="F58" s="132">
        <f t="shared" si="0"/>
        <v>0</v>
      </c>
      <c r="G58" s="149" t="s">
        <v>86</v>
      </c>
      <c r="H58" s="117">
        <v>1</v>
      </c>
    </row>
    <row r="59" spans="1:8" x14ac:dyDescent="0.2">
      <c r="A59" s="80" t="s">
        <v>90</v>
      </c>
      <c r="B59" s="135">
        <v>950550</v>
      </c>
      <c r="C59" s="135">
        <v>579176</v>
      </c>
      <c r="D59" s="142">
        <f t="shared" si="1"/>
        <v>371374</v>
      </c>
      <c r="E59" s="135">
        <f t="shared" si="2"/>
        <v>0</v>
      </c>
      <c r="F59" s="132">
        <f t="shared" si="0"/>
        <v>0.60929999999999995</v>
      </c>
      <c r="G59" s="149" t="s">
        <v>112</v>
      </c>
      <c r="H59" s="117">
        <v>1.02</v>
      </c>
    </row>
    <row r="60" spans="1:8" x14ac:dyDescent="0.2">
      <c r="A60" s="80" t="s">
        <v>129</v>
      </c>
      <c r="B60" s="135">
        <v>45616</v>
      </c>
      <c r="C60" s="135">
        <v>24328</v>
      </c>
      <c r="D60" s="142">
        <f t="shared" si="1"/>
        <v>21288</v>
      </c>
      <c r="E60" s="135">
        <f t="shared" si="2"/>
        <v>0</v>
      </c>
      <c r="F60" s="132">
        <f t="shared" si="0"/>
        <v>0.5333</v>
      </c>
      <c r="G60" s="149" t="s">
        <v>127</v>
      </c>
      <c r="H60" s="117">
        <v>1.17</v>
      </c>
    </row>
    <row r="61" spans="1:8" x14ac:dyDescent="0.2">
      <c r="A61" s="80" t="s">
        <v>125</v>
      </c>
      <c r="B61" s="135">
        <v>528224</v>
      </c>
      <c r="C61" s="135">
        <v>449632</v>
      </c>
      <c r="D61" s="142">
        <f t="shared" si="1"/>
        <v>78592</v>
      </c>
      <c r="E61" s="135">
        <f t="shared" si="2"/>
        <v>0</v>
      </c>
      <c r="F61" s="132">
        <f t="shared" si="0"/>
        <v>0.85119999999999996</v>
      </c>
      <c r="G61" s="149" t="s">
        <v>113</v>
      </c>
      <c r="H61" s="117">
        <v>1.21</v>
      </c>
    </row>
    <row r="62" spans="1:8" x14ac:dyDescent="0.2">
      <c r="A62" s="80" t="s">
        <v>132</v>
      </c>
      <c r="B62" s="135">
        <v>223609</v>
      </c>
      <c r="C62" s="135">
        <v>133448</v>
      </c>
      <c r="D62" s="142">
        <f t="shared" si="1"/>
        <v>90161</v>
      </c>
      <c r="E62" s="135">
        <f t="shared" si="2"/>
        <v>0</v>
      </c>
      <c r="F62" s="132">
        <f t="shared" si="0"/>
        <v>0.5968</v>
      </c>
      <c r="G62" s="149" t="s">
        <v>96</v>
      </c>
      <c r="H62" s="117">
        <v>2.39</v>
      </c>
    </row>
    <row r="63" spans="1:8" x14ac:dyDescent="0.2">
      <c r="A63" s="80" t="s">
        <v>97</v>
      </c>
      <c r="B63" s="135">
        <v>107099</v>
      </c>
      <c r="C63" s="135">
        <v>59813</v>
      </c>
      <c r="D63" s="142">
        <f t="shared" si="1"/>
        <v>47286</v>
      </c>
      <c r="E63" s="135">
        <f t="shared" si="2"/>
        <v>0</v>
      </c>
      <c r="F63" s="132">
        <f t="shared" si="0"/>
        <v>0.5585</v>
      </c>
      <c r="G63" s="149" t="s">
        <v>80</v>
      </c>
      <c r="H63" s="117">
        <v>2.5499999999999998</v>
      </c>
    </row>
    <row r="64" spans="1:8" x14ac:dyDescent="0.2">
      <c r="A64" s="116"/>
      <c r="B64" s="125"/>
      <c r="C64" s="126"/>
      <c r="D64" s="145"/>
      <c r="E64" s="126"/>
      <c r="F64" s="127"/>
      <c r="G64" s="150"/>
      <c r="H64" s="151"/>
    </row>
    <row r="65" spans="1:8" x14ac:dyDescent="0.2">
      <c r="A65" s="81" t="s">
        <v>133</v>
      </c>
      <c r="B65" s="139">
        <f>SUM(B6:B64)</f>
        <v>50302400</v>
      </c>
      <c r="C65" s="139">
        <f>SUM(C6:C64)</f>
        <v>35991218</v>
      </c>
      <c r="D65" s="144">
        <f>SUM(D6:D64)</f>
        <v>14771363</v>
      </c>
      <c r="E65" s="139">
        <f>SUM(E6:E64)</f>
        <v>-460181</v>
      </c>
      <c r="F65" s="140">
        <f>IF(B65=0,0,ROUND(C65/B65,4))</f>
        <v>0.71550000000000002</v>
      </c>
      <c r="G65" s="81" t="s">
        <v>133</v>
      </c>
      <c r="H65" s="117">
        <v>0.72</v>
      </c>
    </row>
  </sheetData>
  <mergeCells count="10">
    <mergeCell ref="B2:B5"/>
    <mergeCell ref="G2:G5"/>
    <mergeCell ref="G1:H1"/>
    <mergeCell ref="A2:A5"/>
    <mergeCell ref="A1:F1"/>
    <mergeCell ref="C2:C5"/>
    <mergeCell ref="D2:D5"/>
    <mergeCell ref="E2:E5"/>
    <mergeCell ref="F2:F5"/>
    <mergeCell ref="H2:H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2060"/>
  </sheetPr>
  <dimension ref="A1:H65"/>
  <sheetViews>
    <sheetView showRuler="0" workbookViewId="0">
      <selection activeCell="K18" sqref="K18"/>
    </sheetView>
  </sheetViews>
  <sheetFormatPr baseColWidth="10" defaultRowHeight="16" x14ac:dyDescent="0.2"/>
  <cols>
    <col min="1" max="1" width="10.83203125" style="97"/>
    <col min="2" max="2" width="15.1640625" style="97" customWidth="1"/>
    <col min="3" max="3" width="16.83203125" style="97" customWidth="1"/>
    <col min="4" max="4" width="12.1640625" style="97" customWidth="1"/>
    <col min="5" max="5" width="14.5" style="97" customWidth="1"/>
    <col min="6" max="6" width="12.1640625" style="97" customWidth="1"/>
    <col min="7" max="16384" width="10.83203125" style="97"/>
  </cols>
  <sheetData>
    <row r="1" spans="1:8" ht="24" thickBot="1" x14ac:dyDescent="0.3">
      <c r="A1" s="181" t="s">
        <v>148</v>
      </c>
      <c r="B1" s="182"/>
      <c r="C1" s="182"/>
      <c r="D1" s="182"/>
      <c r="E1" s="182"/>
      <c r="F1" s="183"/>
      <c r="G1" s="189" t="s">
        <v>150</v>
      </c>
      <c r="H1" s="189"/>
    </row>
    <row r="2" spans="1:8" ht="17" customHeight="1" x14ac:dyDescent="0.2">
      <c r="A2" s="172" t="s">
        <v>71</v>
      </c>
      <c r="B2" s="190" t="s">
        <v>141</v>
      </c>
      <c r="C2" s="190" t="s">
        <v>142</v>
      </c>
      <c r="D2" s="188" t="s">
        <v>139</v>
      </c>
      <c r="E2" s="185" t="s">
        <v>140</v>
      </c>
      <c r="F2" s="166" t="s">
        <v>73</v>
      </c>
      <c r="G2" s="172" t="s">
        <v>71</v>
      </c>
      <c r="H2" s="167" t="s">
        <v>73</v>
      </c>
    </row>
    <row r="3" spans="1:8" ht="16" customHeight="1" x14ac:dyDescent="0.2">
      <c r="A3" s="172"/>
      <c r="B3" s="190"/>
      <c r="C3" s="190"/>
      <c r="D3" s="164"/>
      <c r="E3" s="167"/>
      <c r="F3" s="167"/>
      <c r="G3" s="172"/>
      <c r="H3" s="167"/>
    </row>
    <row r="4" spans="1:8" x14ac:dyDescent="0.2">
      <c r="A4" s="172"/>
      <c r="B4" s="190"/>
      <c r="C4" s="190"/>
      <c r="D4" s="164"/>
      <c r="E4" s="167"/>
      <c r="F4" s="167"/>
      <c r="G4" s="172"/>
      <c r="H4" s="167"/>
    </row>
    <row r="5" spans="1:8" ht="17" thickBot="1" x14ac:dyDescent="0.25">
      <c r="A5" s="173"/>
      <c r="B5" s="191"/>
      <c r="C5" s="191"/>
      <c r="D5" s="165"/>
      <c r="E5" s="168"/>
      <c r="F5" s="168"/>
      <c r="G5" s="173"/>
      <c r="H5" s="168"/>
    </row>
    <row r="6" spans="1:8" x14ac:dyDescent="0.2">
      <c r="A6" s="80" t="s">
        <v>75</v>
      </c>
      <c r="B6" s="135">
        <v>19450417</v>
      </c>
      <c r="C6" s="135">
        <v>18554990</v>
      </c>
      <c r="D6" s="142">
        <v>895427</v>
      </c>
      <c r="E6" s="135">
        <v>0</v>
      </c>
      <c r="F6" s="132">
        <v>0.95399999999999996</v>
      </c>
      <c r="G6" s="128" t="s">
        <v>127</v>
      </c>
      <c r="H6" s="121">
        <v>0.56040000000000001</v>
      </c>
    </row>
    <row r="7" spans="1:8" x14ac:dyDescent="0.2">
      <c r="A7" s="80" t="s">
        <v>77</v>
      </c>
      <c r="B7" s="135">
        <v>93866</v>
      </c>
      <c r="C7" s="135">
        <v>56793</v>
      </c>
      <c r="D7" s="142">
        <v>37073</v>
      </c>
      <c r="E7" s="135">
        <v>0</v>
      </c>
      <c r="F7" s="132">
        <v>0.60499999999999998</v>
      </c>
      <c r="G7" s="128" t="s">
        <v>77</v>
      </c>
      <c r="H7" s="121">
        <v>0.60499999999999998</v>
      </c>
    </row>
    <row r="8" spans="1:8" x14ac:dyDescent="0.2">
      <c r="A8" s="80" t="s">
        <v>79</v>
      </c>
      <c r="B8" s="135">
        <v>253193</v>
      </c>
      <c r="C8" s="135">
        <v>321646</v>
      </c>
      <c r="D8" s="142">
        <v>0</v>
      </c>
      <c r="E8" s="135">
        <v>-68453</v>
      </c>
      <c r="F8" s="132">
        <v>1.2704</v>
      </c>
      <c r="G8" s="128" t="s">
        <v>126</v>
      </c>
      <c r="H8" s="121">
        <v>0.80169999999999997</v>
      </c>
    </row>
    <row r="9" spans="1:8" x14ac:dyDescent="0.2">
      <c r="A9" s="80" t="s">
        <v>81</v>
      </c>
      <c r="B9" s="135">
        <v>4026177</v>
      </c>
      <c r="C9" s="135">
        <v>6705150</v>
      </c>
      <c r="D9" s="142">
        <v>0</v>
      </c>
      <c r="E9" s="135">
        <v>-2678973</v>
      </c>
      <c r="F9" s="132">
        <v>1.6654</v>
      </c>
      <c r="G9" s="128" t="s">
        <v>129</v>
      </c>
      <c r="H9" s="121">
        <v>0.80630000000000002</v>
      </c>
    </row>
    <row r="10" spans="1:8" x14ac:dyDescent="0.2">
      <c r="A10" s="80" t="s">
        <v>83</v>
      </c>
      <c r="B10" s="135">
        <v>465023</v>
      </c>
      <c r="C10" s="135">
        <v>379390</v>
      </c>
      <c r="D10" s="142">
        <v>85633</v>
      </c>
      <c r="E10" s="135">
        <v>0</v>
      </c>
      <c r="F10" s="132">
        <v>0.81589999999999996</v>
      </c>
      <c r="G10" s="80" t="s">
        <v>113</v>
      </c>
      <c r="H10" s="132">
        <v>0.81189999999999996</v>
      </c>
    </row>
    <row r="11" spans="1:8" x14ac:dyDescent="0.2">
      <c r="A11" s="80" t="s">
        <v>85</v>
      </c>
      <c r="B11" s="135">
        <v>258885</v>
      </c>
      <c r="C11" s="135">
        <v>371090</v>
      </c>
      <c r="D11" s="142">
        <v>0</v>
      </c>
      <c r="E11" s="135">
        <v>-112205</v>
      </c>
      <c r="F11" s="132">
        <v>1.4334</v>
      </c>
      <c r="G11" s="80" t="s">
        <v>78</v>
      </c>
      <c r="H11" s="132">
        <v>0.81389999999999996</v>
      </c>
    </row>
    <row r="12" spans="1:8" x14ac:dyDescent="0.2">
      <c r="A12" s="80" t="s">
        <v>87</v>
      </c>
      <c r="B12" s="135">
        <v>13625335</v>
      </c>
      <c r="C12" s="135">
        <v>21492238</v>
      </c>
      <c r="D12" s="142">
        <v>0</v>
      </c>
      <c r="E12" s="135">
        <v>-7866903</v>
      </c>
      <c r="F12" s="132">
        <v>1.5773999999999999</v>
      </c>
      <c r="G12" s="80" t="s">
        <v>83</v>
      </c>
      <c r="H12" s="132">
        <v>0.81589999999999996</v>
      </c>
    </row>
    <row r="13" spans="1:8" x14ac:dyDescent="0.2">
      <c r="A13" s="80" t="s">
        <v>89</v>
      </c>
      <c r="B13" s="135">
        <v>855125</v>
      </c>
      <c r="C13" s="135">
        <v>1071163</v>
      </c>
      <c r="D13" s="142">
        <v>0</v>
      </c>
      <c r="E13" s="135">
        <v>-216038</v>
      </c>
      <c r="F13" s="132">
        <v>1.2525999999999999</v>
      </c>
      <c r="G13" s="80" t="s">
        <v>128</v>
      </c>
      <c r="H13" s="132">
        <v>0.8296</v>
      </c>
    </row>
    <row r="14" spans="1:8" x14ac:dyDescent="0.2">
      <c r="A14" s="80" t="s">
        <v>91</v>
      </c>
      <c r="B14" s="135">
        <v>1379703</v>
      </c>
      <c r="C14" s="135">
        <v>2122389</v>
      </c>
      <c r="D14" s="142">
        <v>0</v>
      </c>
      <c r="E14" s="135">
        <v>-742686</v>
      </c>
      <c r="F14" s="132">
        <v>1.5383</v>
      </c>
      <c r="G14" s="80" t="s">
        <v>116</v>
      </c>
      <c r="H14" s="132">
        <v>0.83660000000000001</v>
      </c>
    </row>
    <row r="15" spans="1:8" x14ac:dyDescent="0.2">
      <c r="A15" s="80" t="s">
        <v>93</v>
      </c>
      <c r="B15" s="135">
        <v>19352401</v>
      </c>
      <c r="C15" s="135">
        <v>21515389</v>
      </c>
      <c r="D15" s="142">
        <v>0</v>
      </c>
      <c r="E15" s="135">
        <v>-2162988</v>
      </c>
      <c r="F15" s="132">
        <v>1.1117999999999999</v>
      </c>
      <c r="G15" s="80" t="s">
        <v>118</v>
      </c>
      <c r="H15" s="132">
        <v>0.86009999999999998</v>
      </c>
    </row>
    <row r="16" spans="1:8" x14ac:dyDescent="0.2">
      <c r="A16" s="80" t="s">
        <v>95</v>
      </c>
      <c r="B16" s="135">
        <v>838004</v>
      </c>
      <c r="C16" s="135">
        <v>932937</v>
      </c>
      <c r="D16" s="142">
        <v>0</v>
      </c>
      <c r="E16" s="135">
        <v>-94933</v>
      </c>
      <c r="F16" s="132">
        <v>1.1133</v>
      </c>
      <c r="G16" s="80" t="s">
        <v>131</v>
      </c>
      <c r="H16" s="132">
        <v>0.87109999999999999</v>
      </c>
    </row>
    <row r="17" spans="1:8" x14ac:dyDescent="0.2">
      <c r="A17" s="80" t="s">
        <v>96</v>
      </c>
      <c r="B17" s="135">
        <v>3371602</v>
      </c>
      <c r="C17" s="135">
        <v>3926980</v>
      </c>
      <c r="D17" s="142">
        <v>0</v>
      </c>
      <c r="E17" s="135">
        <v>-555378</v>
      </c>
      <c r="F17" s="132">
        <v>1.1647000000000001</v>
      </c>
      <c r="G17" s="80" t="s">
        <v>103</v>
      </c>
      <c r="H17" s="132">
        <v>0.95289999999999997</v>
      </c>
    </row>
    <row r="18" spans="1:8" x14ac:dyDescent="0.2">
      <c r="A18" s="80" t="s">
        <v>98</v>
      </c>
      <c r="B18" s="135">
        <v>3794176</v>
      </c>
      <c r="C18" s="135">
        <v>4512001</v>
      </c>
      <c r="D18" s="142">
        <v>0</v>
      </c>
      <c r="E18" s="135">
        <v>-717825</v>
      </c>
      <c r="F18" s="132">
        <v>1.1892</v>
      </c>
      <c r="G18" s="80" t="s">
        <v>75</v>
      </c>
      <c r="H18" s="132">
        <v>0.95399999999999996</v>
      </c>
    </row>
    <row r="19" spans="1:8" x14ac:dyDescent="0.2">
      <c r="A19" s="80" t="s">
        <v>80</v>
      </c>
      <c r="B19" s="135">
        <v>268588</v>
      </c>
      <c r="C19" s="135">
        <v>357011</v>
      </c>
      <c r="D19" s="142">
        <v>0</v>
      </c>
      <c r="E19" s="135">
        <v>-88423</v>
      </c>
      <c r="F19" s="132">
        <v>1.3291999999999999</v>
      </c>
      <c r="G19" s="80" t="s">
        <v>97</v>
      </c>
      <c r="H19" s="132">
        <v>0.96809999999999996</v>
      </c>
    </row>
    <row r="20" spans="1:8" x14ac:dyDescent="0.2">
      <c r="A20" s="80" t="s">
        <v>101</v>
      </c>
      <c r="B20" s="135">
        <v>13955035</v>
      </c>
      <c r="C20" s="135">
        <v>16801687</v>
      </c>
      <c r="D20" s="142">
        <v>0</v>
      </c>
      <c r="E20" s="135">
        <v>-2846652</v>
      </c>
      <c r="F20" s="132">
        <v>1.204</v>
      </c>
      <c r="G20" s="80" t="s">
        <v>122</v>
      </c>
      <c r="H20" s="132">
        <v>0.99919999999999998</v>
      </c>
    </row>
    <row r="21" spans="1:8" x14ac:dyDescent="0.2">
      <c r="A21" s="80" t="s">
        <v>103</v>
      </c>
      <c r="B21" s="135">
        <v>2546881</v>
      </c>
      <c r="C21" s="135">
        <v>2427050</v>
      </c>
      <c r="D21" s="142">
        <v>119831</v>
      </c>
      <c r="E21" s="135">
        <v>0</v>
      </c>
      <c r="F21" s="132">
        <v>0.95289999999999997</v>
      </c>
      <c r="G21" s="80" t="s">
        <v>132</v>
      </c>
      <c r="H21" s="132">
        <v>1.0067999999999999</v>
      </c>
    </row>
    <row r="22" spans="1:8" x14ac:dyDescent="0.2">
      <c r="A22" s="80" t="s">
        <v>105</v>
      </c>
      <c r="B22" s="135">
        <v>1232594</v>
      </c>
      <c r="C22" s="135">
        <v>1329660</v>
      </c>
      <c r="D22" s="142">
        <v>0</v>
      </c>
      <c r="E22" s="135">
        <v>-97066</v>
      </c>
      <c r="F22" s="132">
        <v>1.0787</v>
      </c>
      <c r="G22" s="80" t="s">
        <v>123</v>
      </c>
      <c r="H22" s="132">
        <v>1.0075000000000001</v>
      </c>
    </row>
    <row r="23" spans="1:8" x14ac:dyDescent="0.2">
      <c r="A23" s="80" t="s">
        <v>86</v>
      </c>
      <c r="B23" s="135">
        <v>411483</v>
      </c>
      <c r="C23" s="135">
        <v>673855</v>
      </c>
      <c r="D23" s="142">
        <v>0</v>
      </c>
      <c r="E23" s="135">
        <v>-262372</v>
      </c>
      <c r="F23" s="132">
        <v>1.6375999999999999</v>
      </c>
      <c r="G23" s="80" t="s">
        <v>76</v>
      </c>
      <c r="H23" s="132">
        <v>1.0656000000000001</v>
      </c>
    </row>
    <row r="24" spans="1:8" x14ac:dyDescent="0.2">
      <c r="A24" s="80" t="s">
        <v>108</v>
      </c>
      <c r="B24" s="135">
        <v>142999399</v>
      </c>
      <c r="C24" s="135">
        <v>189039064</v>
      </c>
      <c r="D24" s="142">
        <v>0</v>
      </c>
      <c r="E24" s="135">
        <v>-46039665</v>
      </c>
      <c r="F24" s="132">
        <v>1.3220000000000001</v>
      </c>
      <c r="G24" s="80" t="s">
        <v>105</v>
      </c>
      <c r="H24" s="132">
        <v>1.0787</v>
      </c>
    </row>
    <row r="25" spans="1:8" x14ac:dyDescent="0.2">
      <c r="A25" s="80" t="s">
        <v>110</v>
      </c>
      <c r="B25" s="135">
        <v>1952133</v>
      </c>
      <c r="C25" s="135">
        <v>2877036</v>
      </c>
      <c r="D25" s="142">
        <v>0</v>
      </c>
      <c r="E25" s="135">
        <v>-924903</v>
      </c>
      <c r="F25" s="132">
        <v>1.4738</v>
      </c>
      <c r="G25" s="80" t="s">
        <v>119</v>
      </c>
      <c r="H25" s="132">
        <v>1.0853999999999999</v>
      </c>
    </row>
    <row r="26" spans="1:8" x14ac:dyDescent="0.2">
      <c r="A26" s="80" t="s">
        <v>84</v>
      </c>
      <c r="B26" s="135">
        <v>2100650</v>
      </c>
      <c r="C26" s="135">
        <v>3558960</v>
      </c>
      <c r="D26" s="142">
        <v>0</v>
      </c>
      <c r="E26" s="135">
        <v>-1458310</v>
      </c>
      <c r="F26" s="132">
        <v>1.6941999999999999</v>
      </c>
      <c r="G26" s="80" t="s">
        <v>109</v>
      </c>
      <c r="H26" s="132">
        <v>1.0876999999999999</v>
      </c>
    </row>
    <row r="27" spans="1:8" x14ac:dyDescent="0.2">
      <c r="A27" s="80" t="s">
        <v>92</v>
      </c>
      <c r="B27" s="135">
        <v>428589</v>
      </c>
      <c r="C27" s="135">
        <v>751471</v>
      </c>
      <c r="D27" s="142">
        <v>0</v>
      </c>
      <c r="E27" s="135">
        <v>-322882</v>
      </c>
      <c r="F27" s="132">
        <v>1.7534000000000001</v>
      </c>
      <c r="G27" s="80" t="s">
        <v>94</v>
      </c>
      <c r="H27" s="132">
        <v>1.1042000000000001</v>
      </c>
    </row>
    <row r="28" spans="1:8" x14ac:dyDescent="0.2">
      <c r="A28" s="80" t="s">
        <v>106</v>
      </c>
      <c r="B28" s="135">
        <v>1280134</v>
      </c>
      <c r="C28" s="135">
        <v>2144074</v>
      </c>
      <c r="D28" s="142">
        <v>0</v>
      </c>
      <c r="E28" s="135">
        <v>-863940</v>
      </c>
      <c r="F28" s="132">
        <v>1.6749000000000001</v>
      </c>
      <c r="G28" s="80" t="s">
        <v>93</v>
      </c>
      <c r="H28" s="132">
        <v>1.1117999999999999</v>
      </c>
    </row>
    <row r="29" spans="1:8" x14ac:dyDescent="0.2">
      <c r="A29" s="80" t="s">
        <v>111</v>
      </c>
      <c r="B29" s="135">
        <v>5966970</v>
      </c>
      <c r="C29" s="135">
        <v>8436346</v>
      </c>
      <c r="D29" s="142">
        <v>0</v>
      </c>
      <c r="E29" s="135">
        <v>-2469376</v>
      </c>
      <c r="F29" s="132">
        <v>1.4137999999999999</v>
      </c>
      <c r="G29" s="80" t="s">
        <v>95</v>
      </c>
      <c r="H29" s="132">
        <v>1.1133</v>
      </c>
    </row>
    <row r="30" spans="1:8" x14ac:dyDescent="0.2">
      <c r="A30" s="80" t="s">
        <v>113</v>
      </c>
      <c r="B30" s="135">
        <v>298294</v>
      </c>
      <c r="C30" s="135">
        <v>242185</v>
      </c>
      <c r="D30" s="142">
        <v>56109</v>
      </c>
      <c r="E30" s="135">
        <v>0</v>
      </c>
      <c r="F30" s="132">
        <v>0.81189999999999996</v>
      </c>
      <c r="G30" s="80" t="s">
        <v>96</v>
      </c>
      <c r="H30" s="132">
        <v>1.1647000000000001</v>
      </c>
    </row>
    <row r="31" spans="1:8" x14ac:dyDescent="0.2">
      <c r="A31" s="80" t="s">
        <v>78</v>
      </c>
      <c r="B31" s="135">
        <v>185065</v>
      </c>
      <c r="C31" s="135">
        <v>150629</v>
      </c>
      <c r="D31" s="142">
        <v>34436</v>
      </c>
      <c r="E31" s="135">
        <v>0</v>
      </c>
      <c r="F31" s="132">
        <v>0.81389999999999996</v>
      </c>
      <c r="G31" s="80" t="s">
        <v>98</v>
      </c>
      <c r="H31" s="132">
        <v>1.1892</v>
      </c>
    </row>
    <row r="32" spans="1:8" x14ac:dyDescent="0.2">
      <c r="A32" s="80" t="s">
        <v>116</v>
      </c>
      <c r="B32" s="135">
        <v>5961278</v>
      </c>
      <c r="C32" s="135">
        <v>4987175</v>
      </c>
      <c r="D32" s="142">
        <v>974103</v>
      </c>
      <c r="E32" s="135">
        <v>0</v>
      </c>
      <c r="F32" s="132">
        <v>0.83660000000000001</v>
      </c>
      <c r="G32" s="80" t="s">
        <v>101</v>
      </c>
      <c r="H32" s="132">
        <v>1.204</v>
      </c>
    </row>
    <row r="33" spans="1:8" x14ac:dyDescent="0.2">
      <c r="A33" s="80" t="s">
        <v>118</v>
      </c>
      <c r="B33" s="135">
        <v>1037959</v>
      </c>
      <c r="C33" s="135">
        <v>892720</v>
      </c>
      <c r="D33" s="142">
        <v>145239</v>
      </c>
      <c r="E33" s="135">
        <v>0</v>
      </c>
      <c r="F33" s="132">
        <v>0.86009999999999998</v>
      </c>
      <c r="G33" s="80" t="s">
        <v>125</v>
      </c>
      <c r="H33" s="132">
        <v>1.2157</v>
      </c>
    </row>
    <row r="34" spans="1:8" x14ac:dyDescent="0.2">
      <c r="A34" s="80" t="s">
        <v>119</v>
      </c>
      <c r="B34" s="135">
        <v>891693</v>
      </c>
      <c r="C34" s="135">
        <v>967806</v>
      </c>
      <c r="D34" s="142">
        <v>0</v>
      </c>
      <c r="E34" s="135">
        <v>-76113</v>
      </c>
      <c r="F34" s="132">
        <v>1.0853999999999999</v>
      </c>
      <c r="G34" s="80" t="s">
        <v>89</v>
      </c>
      <c r="H34" s="132">
        <v>1.2525999999999999</v>
      </c>
    </row>
    <row r="35" spans="1:8" x14ac:dyDescent="0.2">
      <c r="A35" s="80" t="s">
        <v>115</v>
      </c>
      <c r="B35" s="135">
        <v>26008001</v>
      </c>
      <c r="C35" s="135">
        <v>37869768</v>
      </c>
      <c r="D35" s="142">
        <v>0</v>
      </c>
      <c r="E35" s="135">
        <v>-11861767</v>
      </c>
      <c r="F35" s="132">
        <v>1.4560999999999999</v>
      </c>
      <c r="G35" s="80" t="s">
        <v>121</v>
      </c>
      <c r="H35" s="132">
        <v>1.2577</v>
      </c>
    </row>
    <row r="36" spans="1:8" x14ac:dyDescent="0.2">
      <c r="A36" s="80" t="s">
        <v>122</v>
      </c>
      <c r="B36" s="135">
        <v>2538492</v>
      </c>
      <c r="C36" s="135">
        <v>2536410</v>
      </c>
      <c r="D36" s="142">
        <v>2082</v>
      </c>
      <c r="E36" s="135">
        <v>0</v>
      </c>
      <c r="F36" s="132">
        <v>0.99919999999999998</v>
      </c>
      <c r="G36" s="80" t="s">
        <v>79</v>
      </c>
      <c r="H36" s="132">
        <v>1.2704</v>
      </c>
    </row>
    <row r="37" spans="1:8" x14ac:dyDescent="0.2">
      <c r="A37" s="80" t="s">
        <v>76</v>
      </c>
      <c r="B37" s="135">
        <v>324399</v>
      </c>
      <c r="C37" s="135">
        <v>345690</v>
      </c>
      <c r="D37" s="142">
        <v>0</v>
      </c>
      <c r="E37" s="135">
        <v>-21291</v>
      </c>
      <c r="F37" s="132">
        <v>1.0656000000000001</v>
      </c>
      <c r="G37" s="80" t="s">
        <v>112</v>
      </c>
      <c r="H37" s="132">
        <v>1.2803</v>
      </c>
    </row>
    <row r="38" spans="1:8" x14ac:dyDescent="0.2">
      <c r="A38" s="80" t="s">
        <v>109</v>
      </c>
      <c r="B38" s="135">
        <v>26467634</v>
      </c>
      <c r="C38" s="135">
        <v>28789301</v>
      </c>
      <c r="D38" s="142">
        <v>0</v>
      </c>
      <c r="E38" s="135">
        <v>-2321667</v>
      </c>
      <c r="F38" s="132">
        <v>1.0876999999999999</v>
      </c>
      <c r="G38" s="80" t="s">
        <v>120</v>
      </c>
      <c r="H38" s="132">
        <v>1.2863</v>
      </c>
    </row>
    <row r="39" spans="1:8" x14ac:dyDescent="0.2">
      <c r="A39" s="80" t="s">
        <v>104</v>
      </c>
      <c r="B39" s="135">
        <v>29441448</v>
      </c>
      <c r="C39" s="135">
        <v>48782387</v>
      </c>
      <c r="D39" s="142">
        <v>0</v>
      </c>
      <c r="E39" s="135">
        <v>-19340939</v>
      </c>
      <c r="F39" s="132">
        <v>1.6569</v>
      </c>
      <c r="G39" s="80" t="s">
        <v>108</v>
      </c>
      <c r="H39" s="132">
        <v>1.3220000000000001</v>
      </c>
    </row>
    <row r="40" spans="1:8" x14ac:dyDescent="0.2">
      <c r="A40" s="80" t="s">
        <v>94</v>
      </c>
      <c r="B40" s="135">
        <v>640801</v>
      </c>
      <c r="C40" s="135">
        <v>707555</v>
      </c>
      <c r="D40" s="142">
        <v>0</v>
      </c>
      <c r="E40" s="135">
        <v>-66754</v>
      </c>
      <c r="F40" s="132">
        <v>1.1042000000000001</v>
      </c>
      <c r="G40" s="80" t="s">
        <v>80</v>
      </c>
      <c r="H40" s="132">
        <v>1.3291999999999999</v>
      </c>
    </row>
    <row r="41" spans="1:8" x14ac:dyDescent="0.2">
      <c r="A41" s="80" t="s">
        <v>117</v>
      </c>
      <c r="B41" s="135">
        <v>35320899</v>
      </c>
      <c r="C41" s="135">
        <v>49192825</v>
      </c>
      <c r="D41" s="142">
        <v>0</v>
      </c>
      <c r="E41" s="135">
        <v>-13871926</v>
      </c>
      <c r="F41" s="132">
        <v>1.3927</v>
      </c>
      <c r="G41" s="80" t="s">
        <v>124</v>
      </c>
      <c r="H41" s="132">
        <v>1.3676999999999999</v>
      </c>
    </row>
    <row r="42" spans="1:8" x14ac:dyDescent="0.2">
      <c r="A42" s="80" t="s">
        <v>88</v>
      </c>
      <c r="B42" s="135">
        <v>23223005</v>
      </c>
      <c r="C42" s="135">
        <v>42817034</v>
      </c>
      <c r="D42" s="142">
        <v>0</v>
      </c>
      <c r="E42" s="135">
        <v>-19594029</v>
      </c>
      <c r="F42" s="132">
        <v>1.8436999999999999</v>
      </c>
      <c r="G42" s="80" t="s">
        <v>117</v>
      </c>
      <c r="H42" s="132">
        <v>1.3927</v>
      </c>
    </row>
    <row r="43" spans="1:8" x14ac:dyDescent="0.2">
      <c r="A43" s="80" t="s">
        <v>112</v>
      </c>
      <c r="B43" s="135">
        <v>13181777</v>
      </c>
      <c r="C43" s="135">
        <v>16876735</v>
      </c>
      <c r="D43" s="142">
        <v>0</v>
      </c>
      <c r="E43" s="135">
        <v>-3694958</v>
      </c>
      <c r="F43" s="132">
        <v>1.2803</v>
      </c>
      <c r="G43" s="80" t="s">
        <v>90</v>
      </c>
      <c r="H43" s="132">
        <v>1.4006000000000001</v>
      </c>
    </row>
    <row r="44" spans="1:8" x14ac:dyDescent="0.2">
      <c r="A44" s="80" t="s">
        <v>100</v>
      </c>
      <c r="B44" s="135">
        <v>9264614</v>
      </c>
      <c r="C44" s="135">
        <v>14034770</v>
      </c>
      <c r="D44" s="142">
        <v>0</v>
      </c>
      <c r="E44" s="135">
        <v>-4770156</v>
      </c>
      <c r="F44" s="132">
        <v>1.5148999999999999</v>
      </c>
      <c r="G44" s="80" t="s">
        <v>111</v>
      </c>
      <c r="H44" s="132">
        <v>1.4137999999999999</v>
      </c>
    </row>
    <row r="45" spans="1:8" x14ac:dyDescent="0.2">
      <c r="A45" s="80" t="s">
        <v>99</v>
      </c>
      <c r="B45" s="135">
        <v>2970343</v>
      </c>
      <c r="C45" s="135">
        <v>5781799</v>
      </c>
      <c r="D45" s="142">
        <v>0</v>
      </c>
      <c r="E45" s="135">
        <v>-2811456</v>
      </c>
      <c r="F45" s="132">
        <v>1.9464999999999999</v>
      </c>
      <c r="G45" s="80" t="s">
        <v>102</v>
      </c>
      <c r="H45" s="132">
        <v>1.4302999999999999</v>
      </c>
    </row>
    <row r="46" spans="1:8" x14ac:dyDescent="0.2">
      <c r="A46" s="80" t="s">
        <v>124</v>
      </c>
      <c r="B46" s="135">
        <v>4079920</v>
      </c>
      <c r="C46" s="135">
        <v>5580139</v>
      </c>
      <c r="D46" s="142">
        <v>0</v>
      </c>
      <c r="E46" s="135">
        <v>-1500219</v>
      </c>
      <c r="F46" s="132">
        <v>1.3676999999999999</v>
      </c>
      <c r="G46" s="80" t="s">
        <v>85</v>
      </c>
      <c r="H46" s="132">
        <v>1.4334</v>
      </c>
    </row>
    <row r="47" spans="1:8" x14ac:dyDescent="0.2">
      <c r="A47" s="80" t="s">
        <v>102</v>
      </c>
      <c r="B47" s="135">
        <v>4402530</v>
      </c>
      <c r="C47" s="135">
        <v>6296826</v>
      </c>
      <c r="D47" s="142">
        <v>0</v>
      </c>
      <c r="E47" s="135">
        <v>-1894296</v>
      </c>
      <c r="F47" s="132">
        <v>1.4302999999999999</v>
      </c>
      <c r="G47" s="80" t="s">
        <v>130</v>
      </c>
      <c r="H47" s="132">
        <v>1.4442999999999999</v>
      </c>
    </row>
    <row r="48" spans="1:8" x14ac:dyDescent="0.2">
      <c r="A48" s="80" t="s">
        <v>126</v>
      </c>
      <c r="B48" s="135">
        <v>19675734</v>
      </c>
      <c r="C48" s="135">
        <v>15774751</v>
      </c>
      <c r="D48" s="142">
        <v>3900983</v>
      </c>
      <c r="E48" s="135">
        <v>0</v>
      </c>
      <c r="F48" s="132">
        <v>0.80169999999999997</v>
      </c>
      <c r="G48" s="80" t="s">
        <v>115</v>
      </c>
      <c r="H48" s="132">
        <v>1.4560999999999999</v>
      </c>
    </row>
    <row r="49" spans="1:8" x14ac:dyDescent="0.2">
      <c r="A49" s="80" t="s">
        <v>127</v>
      </c>
      <c r="B49" s="135">
        <v>3758154</v>
      </c>
      <c r="C49" s="135">
        <v>2106240</v>
      </c>
      <c r="D49" s="142">
        <v>1651914</v>
      </c>
      <c r="E49" s="135">
        <v>0</v>
      </c>
      <c r="F49" s="132">
        <v>0.56040000000000001</v>
      </c>
      <c r="G49" s="80" t="s">
        <v>110</v>
      </c>
      <c r="H49" s="132">
        <v>1.4738</v>
      </c>
    </row>
    <row r="50" spans="1:8" x14ac:dyDescent="0.2">
      <c r="A50" s="80" t="s">
        <v>120</v>
      </c>
      <c r="B50" s="135">
        <v>2598046</v>
      </c>
      <c r="C50" s="135">
        <v>3341964</v>
      </c>
      <c r="D50" s="142">
        <v>0</v>
      </c>
      <c r="E50" s="135">
        <v>-743918</v>
      </c>
      <c r="F50" s="132">
        <v>1.2863</v>
      </c>
      <c r="G50" s="80" t="s">
        <v>107</v>
      </c>
      <c r="H50" s="132">
        <v>1.4933000000000001</v>
      </c>
    </row>
    <row r="51" spans="1:8" x14ac:dyDescent="0.2">
      <c r="A51" s="80" t="s">
        <v>82</v>
      </c>
      <c r="B51" s="135">
        <v>108979</v>
      </c>
      <c r="C51" s="135">
        <v>226894</v>
      </c>
      <c r="D51" s="142">
        <v>0</v>
      </c>
      <c r="E51" s="135">
        <v>-117915</v>
      </c>
      <c r="F51" s="132">
        <v>2.0819999999999999</v>
      </c>
      <c r="G51" s="80" t="s">
        <v>100</v>
      </c>
      <c r="H51" s="132">
        <v>1.5148999999999999</v>
      </c>
    </row>
    <row r="52" spans="1:8" x14ac:dyDescent="0.2">
      <c r="A52" s="80" t="s">
        <v>114</v>
      </c>
      <c r="B52" s="135">
        <v>672663</v>
      </c>
      <c r="C52" s="135">
        <v>1022581</v>
      </c>
      <c r="D52" s="142">
        <v>0</v>
      </c>
      <c r="E52" s="135">
        <v>-349918</v>
      </c>
      <c r="F52" s="132">
        <v>1.5202</v>
      </c>
      <c r="G52" s="80" t="s">
        <v>114</v>
      </c>
      <c r="H52" s="132">
        <v>1.5202</v>
      </c>
    </row>
    <row r="53" spans="1:8" x14ac:dyDescent="0.2">
      <c r="A53" s="80" t="s">
        <v>121</v>
      </c>
      <c r="B53" s="135">
        <v>5482536</v>
      </c>
      <c r="C53" s="135">
        <v>6895282</v>
      </c>
      <c r="D53" s="142">
        <v>0</v>
      </c>
      <c r="E53" s="135">
        <v>-1412746</v>
      </c>
      <c r="F53" s="132">
        <v>1.2577</v>
      </c>
      <c r="G53" s="80" t="s">
        <v>91</v>
      </c>
      <c r="H53" s="132">
        <v>1.5383</v>
      </c>
    </row>
    <row r="54" spans="1:8" x14ac:dyDescent="0.2">
      <c r="A54" s="80" t="s">
        <v>107</v>
      </c>
      <c r="B54" s="135">
        <v>5133419</v>
      </c>
      <c r="C54" s="135">
        <v>7665918</v>
      </c>
      <c r="D54" s="142">
        <v>0</v>
      </c>
      <c r="E54" s="135">
        <v>-2532499</v>
      </c>
      <c r="F54" s="132">
        <v>1.4933000000000001</v>
      </c>
      <c r="G54" s="80" t="s">
        <v>87</v>
      </c>
      <c r="H54" s="132">
        <v>1.5773999999999999</v>
      </c>
    </row>
    <row r="55" spans="1:8" x14ac:dyDescent="0.2">
      <c r="A55" s="80" t="s">
        <v>131</v>
      </c>
      <c r="B55" s="135">
        <v>7850222</v>
      </c>
      <c r="C55" s="135">
        <v>6838156</v>
      </c>
      <c r="D55" s="142">
        <v>1012066</v>
      </c>
      <c r="E55" s="135">
        <v>0</v>
      </c>
      <c r="F55" s="132">
        <v>0.87109999999999999</v>
      </c>
      <c r="G55" s="80" t="s">
        <v>86</v>
      </c>
      <c r="H55" s="132">
        <v>1.6375999999999999</v>
      </c>
    </row>
    <row r="56" spans="1:8" x14ac:dyDescent="0.2">
      <c r="A56" s="80" t="s">
        <v>123</v>
      </c>
      <c r="B56" s="135">
        <v>1278404</v>
      </c>
      <c r="C56" s="135">
        <v>1287929</v>
      </c>
      <c r="D56" s="142">
        <v>0</v>
      </c>
      <c r="E56" s="135">
        <v>-9525</v>
      </c>
      <c r="F56" s="132">
        <v>1.0075000000000001</v>
      </c>
      <c r="G56" s="80" t="s">
        <v>104</v>
      </c>
      <c r="H56" s="132">
        <v>1.6569</v>
      </c>
    </row>
    <row r="57" spans="1:8" x14ac:dyDescent="0.2">
      <c r="A57" s="80" t="s">
        <v>130</v>
      </c>
      <c r="B57" s="135">
        <v>1305734</v>
      </c>
      <c r="C57" s="135">
        <v>1885846</v>
      </c>
      <c r="D57" s="142">
        <v>0</v>
      </c>
      <c r="E57" s="135">
        <v>-580112</v>
      </c>
      <c r="F57" s="132">
        <v>1.4442999999999999</v>
      </c>
      <c r="G57" s="80" t="s">
        <v>81</v>
      </c>
      <c r="H57" s="132">
        <v>1.6654</v>
      </c>
    </row>
    <row r="58" spans="1:8" x14ac:dyDescent="0.2">
      <c r="A58" s="80" t="s">
        <v>128</v>
      </c>
      <c r="B58" s="135">
        <v>267438</v>
      </c>
      <c r="C58" s="135">
        <v>221875</v>
      </c>
      <c r="D58" s="142">
        <v>45563</v>
      </c>
      <c r="E58" s="135">
        <v>0</v>
      </c>
      <c r="F58" s="132">
        <v>0.8296</v>
      </c>
      <c r="G58" s="80" t="s">
        <v>106</v>
      </c>
      <c r="H58" s="132">
        <v>1.6749000000000001</v>
      </c>
    </row>
    <row r="59" spans="1:8" x14ac:dyDescent="0.2">
      <c r="A59" s="80" t="s">
        <v>90</v>
      </c>
      <c r="B59" s="135">
        <v>7590311</v>
      </c>
      <c r="C59" s="135">
        <v>10630702</v>
      </c>
      <c r="D59" s="142">
        <v>0</v>
      </c>
      <c r="E59" s="135">
        <v>-3040391</v>
      </c>
      <c r="F59" s="132">
        <v>1.4006000000000001</v>
      </c>
      <c r="G59" s="80" t="s">
        <v>84</v>
      </c>
      <c r="H59" s="132">
        <v>1.6941999999999999</v>
      </c>
    </row>
    <row r="60" spans="1:8" x14ac:dyDescent="0.2">
      <c r="A60" s="80" t="s">
        <v>129</v>
      </c>
      <c r="B60" s="135">
        <v>653296</v>
      </c>
      <c r="C60" s="135">
        <v>526762</v>
      </c>
      <c r="D60" s="142">
        <v>126534</v>
      </c>
      <c r="E60" s="135">
        <v>0</v>
      </c>
      <c r="F60" s="132">
        <v>0.80630000000000002</v>
      </c>
      <c r="G60" s="80" t="s">
        <v>92</v>
      </c>
      <c r="H60" s="132">
        <v>1.7534000000000001</v>
      </c>
    </row>
    <row r="61" spans="1:8" x14ac:dyDescent="0.2">
      <c r="A61" s="80" t="s">
        <v>125</v>
      </c>
      <c r="B61" s="135">
        <v>7159873</v>
      </c>
      <c r="C61" s="135">
        <v>8704368</v>
      </c>
      <c r="D61" s="142">
        <v>0</v>
      </c>
      <c r="E61" s="135">
        <v>-1544495</v>
      </c>
      <c r="F61" s="132">
        <v>1.2157</v>
      </c>
      <c r="G61" s="80" t="s">
        <v>88</v>
      </c>
      <c r="H61" s="132">
        <v>1.8436999999999999</v>
      </c>
    </row>
    <row r="62" spans="1:8" x14ac:dyDescent="0.2">
      <c r="A62" s="80" t="s">
        <v>132</v>
      </c>
      <c r="B62" s="135">
        <v>2868866</v>
      </c>
      <c r="C62" s="135">
        <v>2888453</v>
      </c>
      <c r="D62" s="142">
        <v>0</v>
      </c>
      <c r="E62" s="135">
        <v>-19587</v>
      </c>
      <c r="F62" s="132">
        <v>1.0067999999999999</v>
      </c>
      <c r="G62" s="80" t="s">
        <v>99</v>
      </c>
      <c r="H62" s="132">
        <v>1.9464999999999999</v>
      </c>
    </row>
    <row r="63" spans="1:8" x14ac:dyDescent="0.2">
      <c r="A63" s="80" t="s">
        <v>97</v>
      </c>
      <c r="B63" s="135">
        <v>2285810</v>
      </c>
      <c r="C63" s="135">
        <v>2212830</v>
      </c>
      <c r="D63" s="142">
        <v>72980</v>
      </c>
      <c r="E63" s="135">
        <v>0</v>
      </c>
      <c r="F63" s="132">
        <v>0.96809999999999996</v>
      </c>
      <c r="G63" s="80" t="s">
        <v>82</v>
      </c>
      <c r="H63" s="132">
        <v>2.0819999999999999</v>
      </c>
    </row>
    <row r="64" spans="1:8" x14ac:dyDescent="0.2">
      <c r="A64" s="107"/>
      <c r="B64" s="138"/>
      <c r="C64" s="138"/>
      <c r="D64" s="143"/>
      <c r="E64" s="138"/>
      <c r="F64" s="138"/>
      <c r="G64" s="107"/>
      <c r="H64" s="138"/>
    </row>
    <row r="65" spans="1:8" x14ac:dyDescent="0.2">
      <c r="A65" s="81" t="s">
        <v>133</v>
      </c>
      <c r="B65" s="139">
        <v>495834000</v>
      </c>
      <c r="C65" s="139">
        <v>649440675</v>
      </c>
      <c r="D65" s="144">
        <v>9159973</v>
      </c>
      <c r="E65" s="139">
        <v>-162766648</v>
      </c>
      <c r="F65" s="140">
        <v>1.3098000000000001</v>
      </c>
      <c r="G65" s="81" t="s">
        <v>133</v>
      </c>
      <c r="H65" s="140">
        <v>1.3098000000000001</v>
      </c>
    </row>
  </sheetData>
  <mergeCells count="10">
    <mergeCell ref="G1:H1"/>
    <mergeCell ref="G2:G5"/>
    <mergeCell ref="H2:H5"/>
    <mergeCell ref="A1:F1"/>
    <mergeCell ref="A2:A5"/>
    <mergeCell ref="B2:B5"/>
    <mergeCell ref="C2:C5"/>
    <mergeCell ref="D2:D5"/>
    <mergeCell ref="E2:E5"/>
    <mergeCell ref="F2:F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499984740745262"/>
  </sheetPr>
  <dimension ref="A1:H121"/>
  <sheetViews>
    <sheetView showRuler="0" workbookViewId="0">
      <selection activeCell="A66" sqref="A66:H66"/>
    </sheetView>
  </sheetViews>
  <sheetFormatPr baseColWidth="10" defaultRowHeight="16" x14ac:dyDescent="0.2"/>
  <cols>
    <col min="1" max="1" width="18.6640625" style="122" customWidth="1"/>
    <col min="2" max="3" width="20.6640625" style="122" customWidth="1"/>
    <col min="4" max="5" width="13.1640625" style="122" customWidth="1"/>
    <col min="6" max="6" width="12.6640625" style="122" customWidth="1"/>
    <col min="7" max="7" width="18.6640625" style="122" customWidth="1"/>
    <col min="8" max="8" width="13" style="122" customWidth="1"/>
    <col min="9" max="16384" width="10.83203125" style="97"/>
  </cols>
  <sheetData>
    <row r="1" spans="1:8" ht="23" customHeight="1" x14ac:dyDescent="0.2">
      <c r="A1" s="192" t="s">
        <v>149</v>
      </c>
      <c r="B1" s="192"/>
      <c r="C1" s="192"/>
      <c r="D1" s="192"/>
      <c r="E1" s="192"/>
      <c r="F1" s="192"/>
      <c r="G1" s="194" t="s">
        <v>70</v>
      </c>
      <c r="H1" s="195"/>
    </row>
    <row r="2" spans="1:8" ht="17" thickBot="1" x14ac:dyDescent="0.25">
      <c r="A2" s="193"/>
      <c r="B2" s="193"/>
      <c r="C2" s="193"/>
      <c r="D2" s="193"/>
      <c r="E2" s="193"/>
      <c r="F2" s="193"/>
      <c r="G2" s="196"/>
      <c r="H2" s="197"/>
    </row>
    <row r="3" spans="1:8" x14ac:dyDescent="0.2">
      <c r="A3" s="184" t="s">
        <v>71</v>
      </c>
      <c r="B3" s="94" t="str">
        <f>[1]Summary!F4</f>
        <v>FY 2015-16</v>
      </c>
      <c r="C3" s="185" t="s">
        <v>138</v>
      </c>
      <c r="D3" s="188" t="s">
        <v>139</v>
      </c>
      <c r="E3" s="185" t="s">
        <v>140</v>
      </c>
      <c r="F3" s="167" t="s">
        <v>73</v>
      </c>
      <c r="G3" s="172" t="s">
        <v>71</v>
      </c>
      <c r="H3" s="167" t="s">
        <v>73</v>
      </c>
    </row>
    <row r="4" spans="1:8" x14ac:dyDescent="0.2">
      <c r="A4" s="172"/>
      <c r="B4" s="93" t="s">
        <v>143</v>
      </c>
      <c r="C4" s="167"/>
      <c r="D4" s="164"/>
      <c r="E4" s="167"/>
      <c r="F4" s="167"/>
      <c r="G4" s="172"/>
      <c r="H4" s="167"/>
    </row>
    <row r="5" spans="1:8" x14ac:dyDescent="0.2">
      <c r="A5" s="172"/>
      <c r="B5" s="95" t="s">
        <v>34</v>
      </c>
      <c r="C5" s="167"/>
      <c r="D5" s="164"/>
      <c r="E5" s="167"/>
      <c r="F5" s="167"/>
      <c r="G5" s="172"/>
      <c r="H5" s="167"/>
    </row>
    <row r="6" spans="1:8" ht="17" thickBot="1" x14ac:dyDescent="0.25">
      <c r="A6" s="172"/>
      <c r="B6" s="93" t="s">
        <v>1</v>
      </c>
      <c r="C6" s="167"/>
      <c r="D6" s="164"/>
      <c r="E6" s="167"/>
      <c r="F6" s="167"/>
      <c r="G6" s="173"/>
      <c r="H6" s="168"/>
    </row>
    <row r="7" spans="1:8" x14ac:dyDescent="0.2">
      <c r="A7" s="80" t="s">
        <v>75</v>
      </c>
      <c r="B7" s="134">
        <v>19281286</v>
      </c>
      <c r="C7" s="134">
        <v>19281286</v>
      </c>
      <c r="D7" s="142">
        <f>IF(B7-C7&lt;0,0,B7-C7)</f>
        <v>0</v>
      </c>
      <c r="E7" s="134">
        <f>IF(B7-C7&gt;0,0,B7-C7)</f>
        <v>0</v>
      </c>
      <c r="F7" s="130">
        <f>IF(B7=0,0,ROUND(C7/B7,4))</f>
        <v>1</v>
      </c>
      <c r="G7" s="148" t="s">
        <v>79</v>
      </c>
      <c r="H7" s="121">
        <v>0.41060000000000002</v>
      </c>
    </row>
    <row r="8" spans="1:8" x14ac:dyDescent="0.2">
      <c r="A8" s="80" t="s">
        <v>77</v>
      </c>
      <c r="B8" s="134">
        <v>82963</v>
      </c>
      <c r="C8" s="134">
        <v>46337</v>
      </c>
      <c r="D8" s="142">
        <f t="shared" ref="D8:D64" si="0">IF(B8-C8&lt;0,0,B8-C8)</f>
        <v>36626</v>
      </c>
      <c r="E8" s="134">
        <f t="shared" ref="E8:E64" si="1">IF(B8-C8&gt;0,0,B8-C8)</f>
        <v>0</v>
      </c>
      <c r="F8" s="130">
        <f t="shared" ref="F8:F66" si="2">IF(B8=0,0,ROUND(C8/B8,4))</f>
        <v>0.5585</v>
      </c>
      <c r="G8" s="148" t="s">
        <v>128</v>
      </c>
      <c r="H8" s="121">
        <v>0.54390000000000005</v>
      </c>
    </row>
    <row r="9" spans="1:8" x14ac:dyDescent="0.2">
      <c r="A9" s="80" t="s">
        <v>79</v>
      </c>
      <c r="B9" s="134">
        <v>898208</v>
      </c>
      <c r="C9" s="134">
        <v>368846</v>
      </c>
      <c r="D9" s="142">
        <f t="shared" si="0"/>
        <v>529362</v>
      </c>
      <c r="E9" s="134">
        <f t="shared" si="1"/>
        <v>0</v>
      </c>
      <c r="F9" s="130">
        <f t="shared" si="2"/>
        <v>0.41060000000000002</v>
      </c>
      <c r="G9" s="148" t="s">
        <v>77</v>
      </c>
      <c r="H9" s="121">
        <v>0.5585</v>
      </c>
    </row>
    <row r="10" spans="1:8" x14ac:dyDescent="0.2">
      <c r="A10" s="80" t="s">
        <v>81</v>
      </c>
      <c r="B10" s="134">
        <v>5320390</v>
      </c>
      <c r="C10" s="134">
        <v>5320390</v>
      </c>
      <c r="D10" s="142">
        <f t="shared" si="0"/>
        <v>0</v>
      </c>
      <c r="E10" s="134">
        <f t="shared" si="1"/>
        <v>0</v>
      </c>
      <c r="F10" s="130">
        <f t="shared" si="2"/>
        <v>1</v>
      </c>
      <c r="G10" s="148" t="s">
        <v>86</v>
      </c>
      <c r="H10" s="121">
        <v>0.6542</v>
      </c>
    </row>
    <row r="11" spans="1:8" x14ac:dyDescent="0.2">
      <c r="A11" s="80" t="s">
        <v>83</v>
      </c>
      <c r="B11" s="134">
        <v>819741</v>
      </c>
      <c r="C11" s="134">
        <v>664900</v>
      </c>
      <c r="D11" s="142">
        <f t="shared" si="0"/>
        <v>154841</v>
      </c>
      <c r="E11" s="134">
        <f t="shared" si="1"/>
        <v>0</v>
      </c>
      <c r="F11" s="130">
        <f t="shared" si="2"/>
        <v>0.81110000000000004</v>
      </c>
      <c r="G11" s="148" t="s">
        <v>103</v>
      </c>
      <c r="H11" s="121">
        <v>0.7419</v>
      </c>
    </row>
    <row r="12" spans="1:8" x14ac:dyDescent="0.2">
      <c r="A12" s="80" t="s">
        <v>85</v>
      </c>
      <c r="B12" s="134">
        <v>376438</v>
      </c>
      <c r="C12" s="134">
        <v>299416</v>
      </c>
      <c r="D12" s="142">
        <f t="shared" si="0"/>
        <v>77022</v>
      </c>
      <c r="E12" s="134">
        <f t="shared" si="1"/>
        <v>0</v>
      </c>
      <c r="F12" s="130">
        <f t="shared" si="2"/>
        <v>0.7954</v>
      </c>
      <c r="G12" s="148" t="s">
        <v>131</v>
      </c>
      <c r="H12" s="121">
        <v>0.76849999999999996</v>
      </c>
    </row>
    <row r="13" spans="1:8" x14ac:dyDescent="0.2">
      <c r="A13" s="80" t="s">
        <v>87</v>
      </c>
      <c r="B13" s="134">
        <v>15126092</v>
      </c>
      <c r="C13" s="134">
        <v>15486427</v>
      </c>
      <c r="D13" s="142">
        <f t="shared" si="0"/>
        <v>0</v>
      </c>
      <c r="E13" s="134">
        <f t="shared" si="1"/>
        <v>-360335</v>
      </c>
      <c r="F13" s="130">
        <f t="shared" si="2"/>
        <v>1.0238</v>
      </c>
      <c r="G13" s="148" t="s">
        <v>123</v>
      </c>
      <c r="H13" s="121">
        <v>0.77569999999999995</v>
      </c>
    </row>
    <row r="14" spans="1:8" x14ac:dyDescent="0.2">
      <c r="A14" s="131" t="s">
        <v>89</v>
      </c>
      <c r="B14" s="135">
        <v>810264</v>
      </c>
      <c r="C14" s="135">
        <v>810264</v>
      </c>
      <c r="D14" s="142">
        <f t="shared" si="0"/>
        <v>0</v>
      </c>
      <c r="E14" s="135">
        <f t="shared" si="1"/>
        <v>0</v>
      </c>
      <c r="F14" s="132">
        <f t="shared" si="2"/>
        <v>1</v>
      </c>
      <c r="G14" s="148" t="s">
        <v>90</v>
      </c>
      <c r="H14" s="121">
        <v>0.7853</v>
      </c>
    </row>
    <row r="15" spans="1:8" x14ac:dyDescent="0.2">
      <c r="A15" s="131" t="s">
        <v>91</v>
      </c>
      <c r="B15" s="135">
        <v>2511457</v>
      </c>
      <c r="C15" s="135">
        <v>2507549</v>
      </c>
      <c r="D15" s="142">
        <f t="shared" si="0"/>
        <v>3908</v>
      </c>
      <c r="E15" s="135">
        <f t="shared" si="1"/>
        <v>0</v>
      </c>
      <c r="F15" s="132">
        <f t="shared" si="2"/>
        <v>0.99839999999999995</v>
      </c>
      <c r="G15" s="148" t="s">
        <v>113</v>
      </c>
      <c r="H15" s="121">
        <v>0.78769999999999996</v>
      </c>
    </row>
    <row r="16" spans="1:8" x14ac:dyDescent="0.2">
      <c r="A16" s="131" t="s">
        <v>93</v>
      </c>
      <c r="B16" s="135">
        <v>22388317</v>
      </c>
      <c r="C16" s="135">
        <v>22343959</v>
      </c>
      <c r="D16" s="142">
        <f t="shared" si="0"/>
        <v>44358</v>
      </c>
      <c r="E16" s="135">
        <f t="shared" si="1"/>
        <v>0</v>
      </c>
      <c r="F16" s="132">
        <f t="shared" si="2"/>
        <v>0.998</v>
      </c>
      <c r="G16" s="148" t="s">
        <v>82</v>
      </c>
      <c r="H16" s="121">
        <v>0.79320000000000002</v>
      </c>
    </row>
    <row r="17" spans="1:8" x14ac:dyDescent="0.2">
      <c r="A17" s="131" t="s">
        <v>95</v>
      </c>
      <c r="B17" s="135">
        <v>685268</v>
      </c>
      <c r="C17" s="135">
        <v>685268</v>
      </c>
      <c r="D17" s="142">
        <f t="shared" si="0"/>
        <v>0</v>
      </c>
      <c r="E17" s="135">
        <f t="shared" si="1"/>
        <v>0</v>
      </c>
      <c r="F17" s="132">
        <f t="shared" si="2"/>
        <v>1</v>
      </c>
      <c r="G17" s="148" t="s">
        <v>85</v>
      </c>
      <c r="H17" s="121">
        <v>0.7954</v>
      </c>
    </row>
    <row r="18" spans="1:8" x14ac:dyDescent="0.2">
      <c r="A18" s="131" t="s">
        <v>96</v>
      </c>
      <c r="B18" s="135">
        <v>4957069</v>
      </c>
      <c r="C18" s="135">
        <v>4957069</v>
      </c>
      <c r="D18" s="142">
        <f t="shared" si="0"/>
        <v>0</v>
      </c>
      <c r="E18" s="135">
        <f t="shared" si="1"/>
        <v>0</v>
      </c>
      <c r="F18" s="132">
        <f t="shared" si="2"/>
        <v>1</v>
      </c>
      <c r="G18" s="148" t="s">
        <v>114</v>
      </c>
      <c r="H18" s="121">
        <v>0.80830000000000002</v>
      </c>
    </row>
    <row r="19" spans="1:8" x14ac:dyDescent="0.2">
      <c r="A19" s="131" t="s">
        <v>98</v>
      </c>
      <c r="B19" s="135">
        <v>3408386</v>
      </c>
      <c r="C19" s="135">
        <v>2965625</v>
      </c>
      <c r="D19" s="142">
        <f t="shared" si="0"/>
        <v>442761</v>
      </c>
      <c r="E19" s="135">
        <f t="shared" si="1"/>
        <v>0</v>
      </c>
      <c r="F19" s="132">
        <f t="shared" si="2"/>
        <v>0.87009999999999998</v>
      </c>
      <c r="G19" s="149" t="s">
        <v>83</v>
      </c>
      <c r="H19" s="130">
        <v>0.81110000000000004</v>
      </c>
    </row>
    <row r="20" spans="1:8" x14ac:dyDescent="0.2">
      <c r="A20" s="131" t="s">
        <v>80</v>
      </c>
      <c r="B20" s="135">
        <v>357124</v>
      </c>
      <c r="C20" s="135">
        <v>411186</v>
      </c>
      <c r="D20" s="142">
        <f t="shared" si="0"/>
        <v>0</v>
      </c>
      <c r="E20" s="135">
        <f t="shared" si="1"/>
        <v>-54062</v>
      </c>
      <c r="F20" s="132">
        <f t="shared" si="2"/>
        <v>1.1514</v>
      </c>
      <c r="G20" s="149" t="s">
        <v>76</v>
      </c>
      <c r="H20" s="130">
        <v>0.82709999999999995</v>
      </c>
    </row>
    <row r="21" spans="1:8" x14ac:dyDescent="0.2">
      <c r="A21" s="131" t="s">
        <v>101</v>
      </c>
      <c r="B21" s="135">
        <v>15074943</v>
      </c>
      <c r="C21" s="135">
        <v>13047637</v>
      </c>
      <c r="D21" s="142">
        <f t="shared" si="0"/>
        <v>2027306</v>
      </c>
      <c r="E21" s="135">
        <f t="shared" si="1"/>
        <v>0</v>
      </c>
      <c r="F21" s="132">
        <f t="shared" si="2"/>
        <v>0.86550000000000005</v>
      </c>
      <c r="G21" s="149" t="s">
        <v>106</v>
      </c>
      <c r="H21" s="130">
        <v>0.83850000000000002</v>
      </c>
    </row>
    <row r="22" spans="1:8" x14ac:dyDescent="0.2">
      <c r="A22" s="131" t="s">
        <v>103</v>
      </c>
      <c r="B22" s="135">
        <v>2211862</v>
      </c>
      <c r="C22" s="135">
        <v>1641088</v>
      </c>
      <c r="D22" s="142">
        <f t="shared" si="0"/>
        <v>570774</v>
      </c>
      <c r="E22" s="135">
        <f t="shared" si="1"/>
        <v>0</v>
      </c>
      <c r="F22" s="132">
        <f t="shared" si="2"/>
        <v>0.7419</v>
      </c>
      <c r="G22" s="149" t="s">
        <v>129</v>
      </c>
      <c r="H22" s="130">
        <v>0.85289999999999999</v>
      </c>
    </row>
    <row r="23" spans="1:8" x14ac:dyDescent="0.2">
      <c r="A23" s="80" t="s">
        <v>105</v>
      </c>
      <c r="B23" s="134">
        <v>1457743</v>
      </c>
      <c r="C23" s="134">
        <v>1457743</v>
      </c>
      <c r="D23" s="142">
        <f t="shared" si="0"/>
        <v>0</v>
      </c>
      <c r="E23" s="134">
        <f t="shared" si="1"/>
        <v>0</v>
      </c>
      <c r="F23" s="130">
        <f t="shared" si="2"/>
        <v>1</v>
      </c>
      <c r="G23" s="153" t="s">
        <v>101</v>
      </c>
      <c r="H23" s="132">
        <v>0.86550000000000005</v>
      </c>
    </row>
    <row r="24" spans="1:8" x14ac:dyDescent="0.2">
      <c r="A24" s="80" t="s">
        <v>86</v>
      </c>
      <c r="B24" s="134">
        <v>447058</v>
      </c>
      <c r="C24" s="134">
        <v>292451</v>
      </c>
      <c r="D24" s="142">
        <f t="shared" si="0"/>
        <v>154607</v>
      </c>
      <c r="E24" s="134">
        <f t="shared" si="1"/>
        <v>0</v>
      </c>
      <c r="F24" s="130">
        <f t="shared" si="2"/>
        <v>0.6542</v>
      </c>
      <c r="G24" s="153" t="s">
        <v>98</v>
      </c>
      <c r="H24" s="132">
        <v>0.87009999999999998</v>
      </c>
    </row>
    <row r="25" spans="1:8" x14ac:dyDescent="0.2">
      <c r="A25" s="80" t="s">
        <v>108</v>
      </c>
      <c r="B25" s="134">
        <v>186528169</v>
      </c>
      <c r="C25" s="134">
        <v>162414036</v>
      </c>
      <c r="D25" s="142">
        <f t="shared" si="0"/>
        <v>24114133</v>
      </c>
      <c r="E25" s="134">
        <f t="shared" si="1"/>
        <v>0</v>
      </c>
      <c r="F25" s="130">
        <f t="shared" si="2"/>
        <v>0.87070000000000003</v>
      </c>
      <c r="G25" s="149" t="s">
        <v>108</v>
      </c>
      <c r="H25" s="130">
        <v>0.87070000000000003</v>
      </c>
    </row>
    <row r="26" spans="1:8" x14ac:dyDescent="0.2">
      <c r="A26" s="80" t="s">
        <v>110</v>
      </c>
      <c r="B26" s="134">
        <v>2100453</v>
      </c>
      <c r="C26" s="134">
        <v>2096314</v>
      </c>
      <c r="D26" s="142">
        <f t="shared" si="0"/>
        <v>4139</v>
      </c>
      <c r="E26" s="134">
        <f t="shared" si="1"/>
        <v>0</v>
      </c>
      <c r="F26" s="130">
        <f t="shared" si="2"/>
        <v>0.998</v>
      </c>
      <c r="G26" s="149" t="s">
        <v>121</v>
      </c>
      <c r="H26" s="130">
        <v>0.89019999999999999</v>
      </c>
    </row>
    <row r="27" spans="1:8" x14ac:dyDescent="0.2">
      <c r="A27" s="80" t="s">
        <v>84</v>
      </c>
      <c r="B27" s="134">
        <v>3722481</v>
      </c>
      <c r="C27" s="134">
        <v>3722481</v>
      </c>
      <c r="D27" s="142">
        <f t="shared" si="0"/>
        <v>0</v>
      </c>
      <c r="E27" s="134">
        <f t="shared" si="1"/>
        <v>0</v>
      </c>
      <c r="F27" s="130">
        <f t="shared" si="2"/>
        <v>1</v>
      </c>
      <c r="G27" s="149" t="s">
        <v>132</v>
      </c>
      <c r="H27" s="130">
        <v>0.89929999999999999</v>
      </c>
    </row>
    <row r="28" spans="1:8" x14ac:dyDescent="0.2">
      <c r="A28" s="80" t="s">
        <v>92</v>
      </c>
      <c r="B28" s="134">
        <v>374633</v>
      </c>
      <c r="C28" s="134">
        <v>672545</v>
      </c>
      <c r="D28" s="142">
        <f t="shared" si="0"/>
        <v>0</v>
      </c>
      <c r="E28" s="134">
        <f t="shared" si="1"/>
        <v>-297912</v>
      </c>
      <c r="F28" s="130">
        <f t="shared" si="2"/>
        <v>1.7951999999999999</v>
      </c>
      <c r="G28" s="149" t="s">
        <v>117</v>
      </c>
      <c r="H28" s="130">
        <v>0.9244</v>
      </c>
    </row>
    <row r="29" spans="1:8" x14ac:dyDescent="0.2">
      <c r="A29" s="80" t="s">
        <v>106</v>
      </c>
      <c r="B29" s="134">
        <v>1679802</v>
      </c>
      <c r="C29" s="134">
        <v>1408435</v>
      </c>
      <c r="D29" s="142">
        <f t="shared" si="0"/>
        <v>271367</v>
      </c>
      <c r="E29" s="134">
        <f t="shared" si="1"/>
        <v>0</v>
      </c>
      <c r="F29" s="130">
        <f t="shared" si="2"/>
        <v>0.83850000000000002</v>
      </c>
      <c r="G29" s="149" t="s">
        <v>99</v>
      </c>
      <c r="H29" s="130">
        <v>0.92579999999999996</v>
      </c>
    </row>
    <row r="30" spans="1:8" x14ac:dyDescent="0.2">
      <c r="A30" s="80" t="s">
        <v>111</v>
      </c>
      <c r="B30" s="134">
        <v>5253837</v>
      </c>
      <c r="C30" s="134">
        <v>5253837</v>
      </c>
      <c r="D30" s="142">
        <f t="shared" si="0"/>
        <v>0</v>
      </c>
      <c r="E30" s="134">
        <f t="shared" si="1"/>
        <v>0</v>
      </c>
      <c r="F30" s="130">
        <f t="shared" si="2"/>
        <v>1</v>
      </c>
      <c r="G30" s="149" t="s">
        <v>124</v>
      </c>
      <c r="H30" s="130">
        <v>0.92730000000000001</v>
      </c>
    </row>
    <row r="31" spans="1:8" x14ac:dyDescent="0.2">
      <c r="A31" s="80" t="s">
        <v>113</v>
      </c>
      <c r="B31" s="134">
        <v>217799</v>
      </c>
      <c r="C31" s="134">
        <v>171561</v>
      </c>
      <c r="D31" s="142">
        <f t="shared" si="0"/>
        <v>46238</v>
      </c>
      <c r="E31" s="134">
        <f t="shared" si="1"/>
        <v>0</v>
      </c>
      <c r="F31" s="130">
        <f t="shared" si="2"/>
        <v>0.78769999999999996</v>
      </c>
      <c r="G31" s="149" t="s">
        <v>97</v>
      </c>
      <c r="H31" s="130">
        <v>0.94920000000000004</v>
      </c>
    </row>
    <row r="32" spans="1:8" x14ac:dyDescent="0.2">
      <c r="A32" s="80" t="s">
        <v>78</v>
      </c>
      <c r="B32" s="134">
        <v>374369</v>
      </c>
      <c r="C32" s="134">
        <v>424385</v>
      </c>
      <c r="D32" s="142">
        <f t="shared" si="0"/>
        <v>0</v>
      </c>
      <c r="E32" s="134">
        <f t="shared" si="1"/>
        <v>-50016</v>
      </c>
      <c r="F32" s="130">
        <f t="shared" si="2"/>
        <v>1.1335999999999999</v>
      </c>
      <c r="G32" s="149" t="s">
        <v>88</v>
      </c>
      <c r="H32" s="130">
        <v>0.96950000000000003</v>
      </c>
    </row>
    <row r="33" spans="1:8" x14ac:dyDescent="0.2">
      <c r="A33" s="80" t="s">
        <v>116</v>
      </c>
      <c r="B33" s="134">
        <v>7619870</v>
      </c>
      <c r="C33" s="134">
        <v>9083429</v>
      </c>
      <c r="D33" s="142">
        <f t="shared" si="0"/>
        <v>0</v>
      </c>
      <c r="E33" s="134">
        <f t="shared" si="1"/>
        <v>-1463559</v>
      </c>
      <c r="F33" s="130">
        <f t="shared" si="2"/>
        <v>1.1920999999999999</v>
      </c>
      <c r="G33" s="149" t="s">
        <v>100</v>
      </c>
      <c r="H33" s="130">
        <v>0.97260000000000002</v>
      </c>
    </row>
    <row r="34" spans="1:8" x14ac:dyDescent="0.2">
      <c r="A34" s="80" t="s">
        <v>118</v>
      </c>
      <c r="B34" s="134">
        <v>1448179</v>
      </c>
      <c r="C34" s="134">
        <v>1448179</v>
      </c>
      <c r="D34" s="142">
        <f t="shared" si="0"/>
        <v>0</v>
      </c>
      <c r="E34" s="134">
        <f t="shared" si="1"/>
        <v>0</v>
      </c>
      <c r="F34" s="130">
        <f t="shared" si="2"/>
        <v>1</v>
      </c>
      <c r="G34" s="149" t="s">
        <v>119</v>
      </c>
      <c r="H34" s="130">
        <v>0.97450000000000003</v>
      </c>
    </row>
    <row r="35" spans="1:8" x14ac:dyDescent="0.2">
      <c r="A35" s="80" t="s">
        <v>119</v>
      </c>
      <c r="B35" s="134">
        <v>1357462</v>
      </c>
      <c r="C35" s="134">
        <v>1322833</v>
      </c>
      <c r="D35" s="142">
        <f t="shared" si="0"/>
        <v>34629</v>
      </c>
      <c r="E35" s="134">
        <f t="shared" si="1"/>
        <v>0</v>
      </c>
      <c r="F35" s="130">
        <f t="shared" si="2"/>
        <v>0.97450000000000003</v>
      </c>
      <c r="G35" s="149" t="s">
        <v>130</v>
      </c>
      <c r="H35" s="130">
        <v>0.97960000000000003</v>
      </c>
    </row>
    <row r="36" spans="1:8" x14ac:dyDescent="0.2">
      <c r="A36" s="80" t="s">
        <v>115</v>
      </c>
      <c r="B36" s="134">
        <v>30688415</v>
      </c>
      <c r="C36" s="134">
        <v>30688415</v>
      </c>
      <c r="D36" s="142">
        <f t="shared" si="0"/>
        <v>0</v>
      </c>
      <c r="E36" s="134">
        <f t="shared" si="1"/>
        <v>0</v>
      </c>
      <c r="F36" s="130">
        <f t="shared" si="2"/>
        <v>1</v>
      </c>
      <c r="G36" s="149" t="s">
        <v>109</v>
      </c>
      <c r="H36" s="130">
        <v>0.98099999999999998</v>
      </c>
    </row>
    <row r="37" spans="1:8" x14ac:dyDescent="0.2">
      <c r="A37" s="80" t="s">
        <v>122</v>
      </c>
      <c r="B37" s="134">
        <v>4203888</v>
      </c>
      <c r="C37" s="134">
        <v>4203888</v>
      </c>
      <c r="D37" s="142">
        <f t="shared" si="0"/>
        <v>0</v>
      </c>
      <c r="E37" s="134">
        <f t="shared" si="1"/>
        <v>0</v>
      </c>
      <c r="F37" s="130">
        <f t="shared" si="2"/>
        <v>1</v>
      </c>
      <c r="G37" s="149" t="s">
        <v>104</v>
      </c>
      <c r="H37" s="130">
        <v>0.98839999999999995</v>
      </c>
    </row>
    <row r="38" spans="1:8" x14ac:dyDescent="0.2">
      <c r="A38" s="80" t="s">
        <v>76</v>
      </c>
      <c r="B38" s="134">
        <v>342135</v>
      </c>
      <c r="C38" s="134">
        <v>282985</v>
      </c>
      <c r="D38" s="142">
        <f t="shared" si="0"/>
        <v>59150</v>
      </c>
      <c r="E38" s="134">
        <f t="shared" si="1"/>
        <v>0</v>
      </c>
      <c r="F38" s="130">
        <f t="shared" si="2"/>
        <v>0.82709999999999995</v>
      </c>
      <c r="G38" s="149" t="s">
        <v>126</v>
      </c>
      <c r="H38" s="130">
        <v>0.99329999999999996</v>
      </c>
    </row>
    <row r="39" spans="1:8" x14ac:dyDescent="0.2">
      <c r="A39" s="80" t="s">
        <v>109</v>
      </c>
      <c r="B39" s="134">
        <v>36053350</v>
      </c>
      <c r="C39" s="134">
        <v>35369587</v>
      </c>
      <c r="D39" s="142">
        <f t="shared" si="0"/>
        <v>683763</v>
      </c>
      <c r="E39" s="134">
        <f t="shared" si="1"/>
        <v>0</v>
      </c>
      <c r="F39" s="130">
        <f t="shared" si="2"/>
        <v>0.98099999999999998</v>
      </c>
      <c r="G39" s="153" t="s">
        <v>93</v>
      </c>
      <c r="H39" s="132">
        <v>0.998</v>
      </c>
    </row>
    <row r="40" spans="1:8" x14ac:dyDescent="0.2">
      <c r="A40" s="80" t="s">
        <v>104</v>
      </c>
      <c r="B40" s="134">
        <v>29534803</v>
      </c>
      <c r="C40" s="134">
        <v>29192847</v>
      </c>
      <c r="D40" s="142">
        <f t="shared" si="0"/>
        <v>341956</v>
      </c>
      <c r="E40" s="134">
        <f t="shared" si="1"/>
        <v>0</v>
      </c>
      <c r="F40" s="130">
        <f t="shared" si="2"/>
        <v>0.98839999999999995</v>
      </c>
      <c r="G40" s="149" t="s">
        <v>110</v>
      </c>
      <c r="H40" s="130">
        <v>0.998</v>
      </c>
    </row>
    <row r="41" spans="1:8" x14ac:dyDescent="0.2">
      <c r="A41" s="80" t="s">
        <v>94</v>
      </c>
      <c r="B41" s="134">
        <v>884982</v>
      </c>
      <c r="C41" s="134">
        <v>884982</v>
      </c>
      <c r="D41" s="142">
        <f t="shared" si="0"/>
        <v>0</v>
      </c>
      <c r="E41" s="134">
        <f t="shared" si="1"/>
        <v>0</v>
      </c>
      <c r="F41" s="130">
        <f t="shared" si="2"/>
        <v>1</v>
      </c>
      <c r="G41" s="153" t="s">
        <v>91</v>
      </c>
      <c r="H41" s="132">
        <v>0.99839999999999995</v>
      </c>
    </row>
    <row r="42" spans="1:8" x14ac:dyDescent="0.2">
      <c r="A42" s="80" t="s">
        <v>117</v>
      </c>
      <c r="B42" s="134">
        <v>43713503</v>
      </c>
      <c r="C42" s="134">
        <v>40407180</v>
      </c>
      <c r="D42" s="142">
        <f t="shared" si="0"/>
        <v>3306323</v>
      </c>
      <c r="E42" s="134">
        <f t="shared" si="1"/>
        <v>0</v>
      </c>
      <c r="F42" s="130">
        <f t="shared" si="2"/>
        <v>0.9244</v>
      </c>
      <c r="G42" s="149" t="s">
        <v>75</v>
      </c>
      <c r="H42" s="130">
        <v>1</v>
      </c>
    </row>
    <row r="43" spans="1:8" x14ac:dyDescent="0.2">
      <c r="A43" s="80" t="s">
        <v>88</v>
      </c>
      <c r="B43" s="134">
        <v>41638178</v>
      </c>
      <c r="C43" s="134">
        <v>40366916</v>
      </c>
      <c r="D43" s="142">
        <f t="shared" si="0"/>
        <v>1271262</v>
      </c>
      <c r="E43" s="134">
        <f t="shared" si="1"/>
        <v>0</v>
      </c>
      <c r="F43" s="130">
        <f t="shared" si="2"/>
        <v>0.96950000000000003</v>
      </c>
      <c r="G43" s="149" t="s">
        <v>81</v>
      </c>
      <c r="H43" s="130">
        <v>1</v>
      </c>
    </row>
    <row r="44" spans="1:8" x14ac:dyDescent="0.2">
      <c r="A44" s="80" t="s">
        <v>112</v>
      </c>
      <c r="B44" s="134">
        <v>21824502</v>
      </c>
      <c r="C44" s="134">
        <v>21824502</v>
      </c>
      <c r="D44" s="142">
        <f t="shared" si="0"/>
        <v>0</v>
      </c>
      <c r="E44" s="134">
        <f t="shared" si="1"/>
        <v>0</v>
      </c>
      <c r="F44" s="130">
        <f t="shared" si="2"/>
        <v>1</v>
      </c>
      <c r="G44" s="153" t="s">
        <v>89</v>
      </c>
      <c r="H44" s="132">
        <v>1</v>
      </c>
    </row>
    <row r="45" spans="1:8" x14ac:dyDescent="0.2">
      <c r="A45" s="80" t="s">
        <v>100</v>
      </c>
      <c r="B45" s="134">
        <v>8027935</v>
      </c>
      <c r="C45" s="134">
        <v>7807983</v>
      </c>
      <c r="D45" s="142">
        <f t="shared" si="0"/>
        <v>219952</v>
      </c>
      <c r="E45" s="134">
        <f t="shared" si="1"/>
        <v>0</v>
      </c>
      <c r="F45" s="130">
        <f t="shared" si="2"/>
        <v>0.97260000000000002</v>
      </c>
      <c r="G45" s="153" t="s">
        <v>95</v>
      </c>
      <c r="H45" s="132">
        <v>1</v>
      </c>
    </row>
    <row r="46" spans="1:8" x14ac:dyDescent="0.2">
      <c r="A46" s="80" t="s">
        <v>99</v>
      </c>
      <c r="B46" s="134">
        <v>3454512</v>
      </c>
      <c r="C46" s="134">
        <v>3198067</v>
      </c>
      <c r="D46" s="142">
        <f t="shared" si="0"/>
        <v>256445</v>
      </c>
      <c r="E46" s="134">
        <f t="shared" si="1"/>
        <v>0</v>
      </c>
      <c r="F46" s="130">
        <f t="shared" si="2"/>
        <v>0.92579999999999996</v>
      </c>
      <c r="G46" s="153" t="s">
        <v>96</v>
      </c>
      <c r="H46" s="132">
        <v>1</v>
      </c>
    </row>
    <row r="47" spans="1:8" x14ac:dyDescent="0.2">
      <c r="A47" s="80" t="s">
        <v>124</v>
      </c>
      <c r="B47" s="134">
        <v>6275899</v>
      </c>
      <c r="C47" s="134">
        <v>5819593</v>
      </c>
      <c r="D47" s="142">
        <f t="shared" si="0"/>
        <v>456306</v>
      </c>
      <c r="E47" s="134">
        <f t="shared" si="1"/>
        <v>0</v>
      </c>
      <c r="F47" s="130">
        <f t="shared" si="2"/>
        <v>0.92730000000000001</v>
      </c>
      <c r="G47" s="149" t="s">
        <v>105</v>
      </c>
      <c r="H47" s="130">
        <v>1</v>
      </c>
    </row>
    <row r="48" spans="1:8" x14ac:dyDescent="0.2">
      <c r="A48" s="80" t="s">
        <v>102</v>
      </c>
      <c r="B48" s="134">
        <v>8207216</v>
      </c>
      <c r="C48" s="134">
        <v>8207216</v>
      </c>
      <c r="D48" s="142">
        <f t="shared" si="0"/>
        <v>0</v>
      </c>
      <c r="E48" s="134">
        <f t="shared" si="1"/>
        <v>0</v>
      </c>
      <c r="F48" s="130">
        <f t="shared" si="2"/>
        <v>1</v>
      </c>
      <c r="G48" s="149" t="s">
        <v>84</v>
      </c>
      <c r="H48" s="130">
        <v>1</v>
      </c>
    </row>
    <row r="49" spans="1:8" x14ac:dyDescent="0.2">
      <c r="A49" s="80" t="s">
        <v>126</v>
      </c>
      <c r="B49" s="134">
        <v>24269935</v>
      </c>
      <c r="C49" s="134">
        <v>24106639</v>
      </c>
      <c r="D49" s="142">
        <f t="shared" si="0"/>
        <v>163296</v>
      </c>
      <c r="E49" s="134">
        <f t="shared" si="1"/>
        <v>0</v>
      </c>
      <c r="F49" s="130">
        <f t="shared" si="2"/>
        <v>0.99329999999999996</v>
      </c>
      <c r="G49" s="149" t="s">
        <v>111</v>
      </c>
      <c r="H49" s="130">
        <v>1</v>
      </c>
    </row>
    <row r="50" spans="1:8" x14ac:dyDescent="0.2">
      <c r="A50" s="80" t="s">
        <v>127</v>
      </c>
      <c r="B50" s="134">
        <v>5259468</v>
      </c>
      <c r="C50" s="134">
        <v>6075607</v>
      </c>
      <c r="D50" s="142">
        <f t="shared" si="0"/>
        <v>0</v>
      </c>
      <c r="E50" s="134">
        <f t="shared" si="1"/>
        <v>-816139</v>
      </c>
      <c r="F50" s="130">
        <f t="shared" si="2"/>
        <v>1.1552</v>
      </c>
      <c r="G50" s="149" t="s">
        <v>118</v>
      </c>
      <c r="H50" s="130">
        <v>1</v>
      </c>
    </row>
    <row r="51" spans="1:8" x14ac:dyDescent="0.2">
      <c r="A51" s="80" t="s">
        <v>120</v>
      </c>
      <c r="B51" s="134">
        <v>3371459</v>
      </c>
      <c r="C51" s="134">
        <v>3371459</v>
      </c>
      <c r="D51" s="142">
        <f t="shared" si="0"/>
        <v>0</v>
      </c>
      <c r="E51" s="134">
        <f t="shared" si="1"/>
        <v>0</v>
      </c>
      <c r="F51" s="130">
        <f t="shared" si="2"/>
        <v>1</v>
      </c>
      <c r="G51" s="149" t="s">
        <v>115</v>
      </c>
      <c r="H51" s="130">
        <v>1</v>
      </c>
    </row>
    <row r="52" spans="1:8" x14ac:dyDescent="0.2">
      <c r="A52" s="80" t="s">
        <v>82</v>
      </c>
      <c r="B52" s="134">
        <v>128716</v>
      </c>
      <c r="C52" s="134">
        <v>102094</v>
      </c>
      <c r="D52" s="142">
        <f t="shared" si="0"/>
        <v>26622</v>
      </c>
      <c r="E52" s="134">
        <f t="shared" si="1"/>
        <v>0</v>
      </c>
      <c r="F52" s="130">
        <f t="shared" si="2"/>
        <v>0.79320000000000002</v>
      </c>
      <c r="G52" s="149" t="s">
        <v>122</v>
      </c>
      <c r="H52" s="130">
        <v>1</v>
      </c>
    </row>
    <row r="53" spans="1:8" x14ac:dyDescent="0.2">
      <c r="A53" s="80" t="s">
        <v>114</v>
      </c>
      <c r="B53" s="134">
        <v>1080289</v>
      </c>
      <c r="C53" s="134">
        <v>873174</v>
      </c>
      <c r="D53" s="142">
        <f t="shared" si="0"/>
        <v>207115</v>
      </c>
      <c r="E53" s="134">
        <f t="shared" si="1"/>
        <v>0</v>
      </c>
      <c r="F53" s="130">
        <f t="shared" si="2"/>
        <v>0.80830000000000002</v>
      </c>
      <c r="G53" s="149" t="s">
        <v>94</v>
      </c>
      <c r="H53" s="130">
        <v>1</v>
      </c>
    </row>
    <row r="54" spans="1:8" x14ac:dyDescent="0.2">
      <c r="A54" s="80" t="s">
        <v>121</v>
      </c>
      <c r="B54" s="134">
        <v>6898093</v>
      </c>
      <c r="C54" s="134">
        <v>6140672</v>
      </c>
      <c r="D54" s="142">
        <f t="shared" si="0"/>
        <v>757421</v>
      </c>
      <c r="E54" s="134">
        <f t="shared" si="1"/>
        <v>0</v>
      </c>
      <c r="F54" s="130">
        <f t="shared" si="2"/>
        <v>0.89019999999999999</v>
      </c>
      <c r="G54" s="149" t="s">
        <v>112</v>
      </c>
      <c r="H54" s="130">
        <v>1</v>
      </c>
    </row>
    <row r="55" spans="1:8" x14ac:dyDescent="0.2">
      <c r="A55" s="80" t="s">
        <v>107</v>
      </c>
      <c r="B55" s="134">
        <v>8180167</v>
      </c>
      <c r="C55" s="134">
        <v>8710975</v>
      </c>
      <c r="D55" s="142">
        <f t="shared" si="0"/>
        <v>0</v>
      </c>
      <c r="E55" s="134">
        <f t="shared" si="1"/>
        <v>-530808</v>
      </c>
      <c r="F55" s="130">
        <f t="shared" si="2"/>
        <v>1.0649</v>
      </c>
      <c r="G55" s="149" t="s">
        <v>102</v>
      </c>
      <c r="H55" s="130">
        <v>1</v>
      </c>
    </row>
    <row r="56" spans="1:8" x14ac:dyDescent="0.2">
      <c r="A56" s="80" t="s">
        <v>131</v>
      </c>
      <c r="B56" s="134">
        <v>10271219</v>
      </c>
      <c r="C56" s="134">
        <v>7893239</v>
      </c>
      <c r="D56" s="142">
        <f t="shared" si="0"/>
        <v>2377980</v>
      </c>
      <c r="E56" s="134">
        <f t="shared" si="1"/>
        <v>0</v>
      </c>
      <c r="F56" s="130">
        <f t="shared" si="2"/>
        <v>0.76849999999999996</v>
      </c>
      <c r="G56" s="149" t="s">
        <v>120</v>
      </c>
      <c r="H56" s="130">
        <v>1</v>
      </c>
    </row>
    <row r="57" spans="1:8" x14ac:dyDescent="0.2">
      <c r="A57" s="80" t="s">
        <v>123</v>
      </c>
      <c r="B57" s="134">
        <v>1263015</v>
      </c>
      <c r="C57" s="134">
        <v>979761</v>
      </c>
      <c r="D57" s="142">
        <f t="shared" si="0"/>
        <v>283254</v>
      </c>
      <c r="E57" s="134">
        <f t="shared" si="1"/>
        <v>0</v>
      </c>
      <c r="F57" s="130">
        <f t="shared" si="2"/>
        <v>0.77569999999999995</v>
      </c>
      <c r="G57" s="149" t="s">
        <v>87</v>
      </c>
      <c r="H57" s="130">
        <v>1.0238</v>
      </c>
    </row>
    <row r="58" spans="1:8" x14ac:dyDescent="0.2">
      <c r="A58" s="80" t="s">
        <v>130</v>
      </c>
      <c r="B58" s="134">
        <v>1257291</v>
      </c>
      <c r="C58" s="134">
        <v>1231599</v>
      </c>
      <c r="D58" s="142">
        <f t="shared" si="0"/>
        <v>25692</v>
      </c>
      <c r="E58" s="134">
        <f t="shared" si="1"/>
        <v>0</v>
      </c>
      <c r="F58" s="130">
        <f t="shared" si="2"/>
        <v>0.97960000000000003</v>
      </c>
      <c r="G58" s="149" t="s">
        <v>125</v>
      </c>
      <c r="H58" s="130">
        <v>1.0245</v>
      </c>
    </row>
    <row r="59" spans="1:8" x14ac:dyDescent="0.2">
      <c r="A59" s="80" t="s">
        <v>128</v>
      </c>
      <c r="B59" s="134">
        <v>618880</v>
      </c>
      <c r="C59" s="134">
        <v>336593</v>
      </c>
      <c r="D59" s="142">
        <f t="shared" si="0"/>
        <v>282287</v>
      </c>
      <c r="E59" s="134">
        <f t="shared" si="1"/>
        <v>0</v>
      </c>
      <c r="F59" s="130">
        <f t="shared" si="2"/>
        <v>0.54390000000000005</v>
      </c>
      <c r="G59" s="149" t="s">
        <v>107</v>
      </c>
      <c r="H59" s="130">
        <v>1.0649</v>
      </c>
    </row>
    <row r="60" spans="1:8" x14ac:dyDescent="0.2">
      <c r="A60" s="80" t="s">
        <v>90</v>
      </c>
      <c r="B60" s="134">
        <v>10795445</v>
      </c>
      <c r="C60" s="134">
        <v>8477519</v>
      </c>
      <c r="D60" s="142">
        <f t="shared" si="0"/>
        <v>2317926</v>
      </c>
      <c r="E60" s="134">
        <f t="shared" si="1"/>
        <v>0</v>
      </c>
      <c r="F60" s="130">
        <f t="shared" si="2"/>
        <v>0.7853</v>
      </c>
      <c r="G60" s="149" t="s">
        <v>78</v>
      </c>
      <c r="H60" s="130">
        <v>1.1335999999999999</v>
      </c>
    </row>
    <row r="61" spans="1:8" x14ac:dyDescent="0.2">
      <c r="A61" s="80" t="s">
        <v>129</v>
      </c>
      <c r="B61" s="134">
        <v>995061</v>
      </c>
      <c r="C61" s="134">
        <v>848735</v>
      </c>
      <c r="D61" s="142">
        <f t="shared" si="0"/>
        <v>146326</v>
      </c>
      <c r="E61" s="134">
        <f t="shared" si="1"/>
        <v>0</v>
      </c>
      <c r="F61" s="130">
        <f t="shared" si="2"/>
        <v>0.85289999999999999</v>
      </c>
      <c r="G61" s="153" t="s">
        <v>80</v>
      </c>
      <c r="H61" s="132">
        <v>1.1514</v>
      </c>
    </row>
    <row r="62" spans="1:8" x14ac:dyDescent="0.2">
      <c r="A62" s="80" t="s">
        <v>125</v>
      </c>
      <c r="B62" s="134">
        <v>10386330</v>
      </c>
      <c r="C62" s="134">
        <v>10640345</v>
      </c>
      <c r="D62" s="142">
        <f t="shared" si="0"/>
        <v>0</v>
      </c>
      <c r="E62" s="134">
        <f t="shared" si="1"/>
        <v>-254015</v>
      </c>
      <c r="F62" s="130">
        <f t="shared" si="2"/>
        <v>1.0245</v>
      </c>
      <c r="G62" s="149" t="s">
        <v>127</v>
      </c>
      <c r="H62" s="130">
        <v>1.1552</v>
      </c>
    </row>
    <row r="63" spans="1:8" x14ac:dyDescent="0.2">
      <c r="A63" s="80" t="s">
        <v>132</v>
      </c>
      <c r="B63" s="134">
        <v>3284986</v>
      </c>
      <c r="C63" s="134">
        <v>2954077</v>
      </c>
      <c r="D63" s="142">
        <f t="shared" si="0"/>
        <v>330909</v>
      </c>
      <c r="E63" s="134">
        <f t="shared" si="1"/>
        <v>0</v>
      </c>
      <c r="F63" s="130">
        <f t="shared" si="2"/>
        <v>0.89929999999999999</v>
      </c>
      <c r="G63" s="80" t="s">
        <v>116</v>
      </c>
      <c r="H63" s="130">
        <v>1.1920999999999999</v>
      </c>
    </row>
    <row r="64" spans="1:8" x14ac:dyDescent="0.2">
      <c r="A64" s="80" t="s">
        <v>97</v>
      </c>
      <c r="B64" s="134">
        <v>1970664</v>
      </c>
      <c r="C64" s="134">
        <v>1870496</v>
      </c>
      <c r="D64" s="142">
        <f t="shared" si="0"/>
        <v>100168</v>
      </c>
      <c r="E64" s="134">
        <f t="shared" si="1"/>
        <v>0</v>
      </c>
      <c r="F64" s="130">
        <f t="shared" si="2"/>
        <v>0.94920000000000004</v>
      </c>
      <c r="G64" s="80" t="s">
        <v>92</v>
      </c>
      <c r="H64" s="130">
        <v>1.7951999999999999</v>
      </c>
    </row>
    <row r="65" spans="1:8" x14ac:dyDescent="0.2">
      <c r="A65" s="115"/>
      <c r="B65" s="120"/>
      <c r="C65" s="120"/>
      <c r="D65" s="145"/>
      <c r="E65" s="120"/>
      <c r="F65" s="120"/>
      <c r="G65" s="115"/>
      <c r="H65" s="120"/>
    </row>
    <row r="66" spans="1:8" x14ac:dyDescent="0.2">
      <c r="A66" s="81" t="s">
        <v>133</v>
      </c>
      <c r="B66" s="136">
        <f>SUM(B7:B65)</f>
        <v>631771999</v>
      </c>
      <c r="C66" s="136">
        <f>SUM(C7:C65)</f>
        <v>593472621</v>
      </c>
      <c r="D66" s="144">
        <f>SUM(D7:D65)</f>
        <v>42126224</v>
      </c>
      <c r="E66" s="136">
        <f>SUM(E7:E65)</f>
        <v>-3826846</v>
      </c>
      <c r="F66" s="133">
        <f t="shared" si="2"/>
        <v>0.93940000000000001</v>
      </c>
      <c r="G66" s="81" t="s">
        <v>133</v>
      </c>
      <c r="H66" s="133">
        <v>0.93940000000000001</v>
      </c>
    </row>
    <row r="67" spans="1:8" x14ac:dyDescent="0.2">
      <c r="B67" s="123"/>
      <c r="C67" s="123"/>
      <c r="D67" s="123"/>
      <c r="E67" s="123"/>
      <c r="F67" s="123"/>
      <c r="H67" s="123"/>
    </row>
    <row r="68" spans="1:8" x14ac:dyDescent="0.2">
      <c r="C68" s="124"/>
    </row>
    <row r="69" spans="1:8" x14ac:dyDescent="0.2">
      <c r="C69" s="124"/>
    </row>
    <row r="70" spans="1:8" x14ac:dyDescent="0.2">
      <c r="C70" s="124"/>
    </row>
    <row r="71" spans="1:8" x14ac:dyDescent="0.2">
      <c r="C71" s="124"/>
    </row>
    <row r="72" spans="1:8" x14ac:dyDescent="0.2">
      <c r="C72" s="124"/>
    </row>
    <row r="73" spans="1:8" x14ac:dyDescent="0.2">
      <c r="C73" s="124"/>
    </row>
    <row r="74" spans="1:8" x14ac:dyDescent="0.2">
      <c r="C74" s="124"/>
    </row>
    <row r="75" spans="1:8" x14ac:dyDescent="0.2">
      <c r="C75" s="124"/>
    </row>
    <row r="76" spans="1:8" x14ac:dyDescent="0.2">
      <c r="C76" s="124"/>
    </row>
    <row r="77" spans="1:8" x14ac:dyDescent="0.2">
      <c r="C77" s="124"/>
    </row>
    <row r="78" spans="1:8" x14ac:dyDescent="0.2">
      <c r="C78" s="124"/>
    </row>
    <row r="79" spans="1:8" x14ac:dyDescent="0.2">
      <c r="C79" s="124"/>
    </row>
    <row r="80" spans="1:8" x14ac:dyDescent="0.2">
      <c r="C80" s="124"/>
    </row>
    <row r="81" spans="3:3" x14ac:dyDescent="0.2">
      <c r="C81" s="124"/>
    </row>
    <row r="82" spans="3:3" x14ac:dyDescent="0.2">
      <c r="C82" s="124"/>
    </row>
    <row r="83" spans="3:3" x14ac:dyDescent="0.2">
      <c r="C83" s="124"/>
    </row>
    <row r="84" spans="3:3" x14ac:dyDescent="0.2">
      <c r="C84" s="124"/>
    </row>
    <row r="85" spans="3:3" x14ac:dyDescent="0.2">
      <c r="C85" s="124"/>
    </row>
    <row r="86" spans="3:3" x14ac:dyDescent="0.2">
      <c r="C86" s="124"/>
    </row>
    <row r="87" spans="3:3" x14ac:dyDescent="0.2">
      <c r="C87" s="124"/>
    </row>
    <row r="88" spans="3:3" x14ac:dyDescent="0.2">
      <c r="C88" s="124"/>
    </row>
    <row r="89" spans="3:3" x14ac:dyDescent="0.2">
      <c r="C89" s="124"/>
    </row>
    <row r="90" spans="3:3" x14ac:dyDescent="0.2">
      <c r="C90" s="124"/>
    </row>
    <row r="91" spans="3:3" x14ac:dyDescent="0.2">
      <c r="C91" s="124"/>
    </row>
    <row r="92" spans="3:3" x14ac:dyDescent="0.2">
      <c r="C92" s="124"/>
    </row>
    <row r="93" spans="3:3" x14ac:dyDescent="0.2">
      <c r="C93" s="124"/>
    </row>
    <row r="94" spans="3:3" x14ac:dyDescent="0.2">
      <c r="C94" s="124"/>
    </row>
    <row r="95" spans="3:3" x14ac:dyDescent="0.2">
      <c r="C95" s="124"/>
    </row>
    <row r="96" spans="3:3" x14ac:dyDescent="0.2">
      <c r="C96" s="124"/>
    </row>
    <row r="97" spans="3:3" x14ac:dyDescent="0.2">
      <c r="C97" s="124"/>
    </row>
    <row r="98" spans="3:3" x14ac:dyDescent="0.2">
      <c r="C98" s="124"/>
    </row>
    <row r="99" spans="3:3" x14ac:dyDescent="0.2">
      <c r="C99" s="124"/>
    </row>
    <row r="100" spans="3:3" x14ac:dyDescent="0.2">
      <c r="C100" s="124"/>
    </row>
    <row r="101" spans="3:3" x14ac:dyDescent="0.2">
      <c r="C101" s="124"/>
    </row>
    <row r="102" spans="3:3" x14ac:dyDescent="0.2">
      <c r="C102" s="124"/>
    </row>
    <row r="103" spans="3:3" x14ac:dyDescent="0.2">
      <c r="C103" s="124"/>
    </row>
    <row r="104" spans="3:3" x14ac:dyDescent="0.2">
      <c r="C104" s="124"/>
    </row>
    <row r="105" spans="3:3" x14ac:dyDescent="0.2">
      <c r="C105" s="124"/>
    </row>
    <row r="106" spans="3:3" x14ac:dyDescent="0.2">
      <c r="C106" s="124"/>
    </row>
    <row r="107" spans="3:3" x14ac:dyDescent="0.2">
      <c r="C107" s="124"/>
    </row>
    <row r="108" spans="3:3" x14ac:dyDescent="0.2">
      <c r="C108" s="124"/>
    </row>
    <row r="109" spans="3:3" x14ac:dyDescent="0.2">
      <c r="C109" s="124"/>
    </row>
    <row r="110" spans="3:3" x14ac:dyDescent="0.2">
      <c r="C110" s="124"/>
    </row>
    <row r="111" spans="3:3" x14ac:dyDescent="0.2">
      <c r="C111" s="124"/>
    </row>
    <row r="112" spans="3:3" x14ac:dyDescent="0.2">
      <c r="C112" s="124"/>
    </row>
    <row r="113" spans="3:3" x14ac:dyDescent="0.2">
      <c r="C113" s="124"/>
    </row>
    <row r="114" spans="3:3" x14ac:dyDescent="0.2">
      <c r="C114" s="124"/>
    </row>
    <row r="115" spans="3:3" x14ac:dyDescent="0.2">
      <c r="C115" s="124"/>
    </row>
    <row r="116" spans="3:3" x14ac:dyDescent="0.2">
      <c r="C116" s="124"/>
    </row>
    <row r="117" spans="3:3" x14ac:dyDescent="0.2">
      <c r="C117" s="124"/>
    </row>
    <row r="118" spans="3:3" x14ac:dyDescent="0.2">
      <c r="C118" s="124"/>
    </row>
    <row r="119" spans="3:3" x14ac:dyDescent="0.2">
      <c r="C119" s="124"/>
    </row>
    <row r="120" spans="3:3" x14ac:dyDescent="0.2">
      <c r="C120" s="124"/>
    </row>
    <row r="121" spans="3:3" x14ac:dyDescent="0.2">
      <c r="C121" s="124"/>
    </row>
  </sheetData>
  <mergeCells count="9">
    <mergeCell ref="A3:A6"/>
    <mergeCell ref="G3:G6"/>
    <mergeCell ref="A1:F2"/>
    <mergeCell ref="H3:H6"/>
    <mergeCell ref="G1:H2"/>
    <mergeCell ref="C3:C6"/>
    <mergeCell ref="D3:D6"/>
    <mergeCell ref="E3:E6"/>
    <mergeCell ref="F3:F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Summary</vt:lpstr>
      <vt:lpstr>CalWORKs WtW Employment Serv $ </vt:lpstr>
      <vt:lpstr> CalWORKs WtW Child Care $</vt:lpstr>
      <vt:lpstr>CalWORKs WtW Mental Health $</vt:lpstr>
      <vt:lpstr>CalWORKs WtW Substance Abuse $</vt:lpstr>
      <vt:lpstr>CalWORKs Eligibility $</vt:lpstr>
      <vt:lpstr>CalFresh Admin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2016-12-24T11:30:44Z</dcterms:created>
  <dcterms:modified xsi:type="dcterms:W3CDTF">2016-12-25T20:12:36Z</dcterms:modified>
</cp:coreProperties>
</file>